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30" windowHeight="6255" activeTab="0"/>
  </bookViews>
  <sheets>
    <sheet name="Vzor" sheetId="1" r:id="rId1"/>
    <sheet name="Histor" sheetId="2" r:id="rId2"/>
  </sheets>
  <definedNames/>
  <calcPr fullCalcOnLoad="1"/>
</workbook>
</file>

<file path=xl/sharedStrings.xml><?xml version="1.0" encoding="utf-8"?>
<sst xmlns="http://schemas.openxmlformats.org/spreadsheetml/2006/main" count="148" uniqueCount="89">
  <si>
    <t>za obvyklých povětrnostních podmínek</t>
  </si>
  <si>
    <t>za nepříznivých povětrnostních podmínek</t>
  </si>
  <si>
    <t>v důsledku události mimo soustavu a u výrobce</t>
  </si>
  <si>
    <t>Zahrnutá přerušení distribuce elektřiny</t>
  </si>
  <si>
    <t>plánovaná</t>
  </si>
  <si>
    <t>neplánovaná</t>
  </si>
  <si>
    <t>poruchová</t>
  </si>
  <si>
    <t>způsobená poruchou vlastního zařízení</t>
  </si>
  <si>
    <t>vynucená</t>
  </si>
  <si>
    <t>mimořádná</t>
  </si>
  <si>
    <t>nn</t>
  </si>
  <si>
    <t>vn</t>
  </si>
  <si>
    <t>vvn</t>
  </si>
  <si>
    <t>[1/rok]</t>
  </si>
  <si>
    <t>[min/rok]</t>
  </si>
  <si>
    <t>Průměrná doba trvání jednoho přerušení distribuce elektřiny u zákazníka na napěťové hladině</t>
  </si>
  <si>
    <t>Průměrný počet přerušení distribuce elektřiny u zákazníka na napěťové hladině</t>
  </si>
  <si>
    <t>[min]</t>
  </si>
  <si>
    <t>Průměrná souhrnná doba trvání přerušení distribuce elektřiny u zákazníka na napěťové hladině</t>
  </si>
  <si>
    <t>Průměrný počet přerušení distribuce elektřiny u zákazníka na napěťové hladině [1/rok]</t>
  </si>
  <si>
    <t>Průměrná souhrnná doba trvání přerušení distribuce elektřiny u zákazníka na napěťové hladině [min/rok]</t>
  </si>
  <si>
    <t>Počet zákazníků</t>
  </si>
  <si>
    <t>Průměrná souhr. doba trvání</t>
  </si>
  <si>
    <t>přerušení distr. el. v soustavě</t>
  </si>
  <si>
    <t>Průměrný počet přerušení distr.</t>
  </si>
  <si>
    <t>el. v soustavě [1/rok]</t>
  </si>
  <si>
    <t>Průměrná doba trvání jednoho přerušení distribuce elektřiny u zákazníka na napěťové hladině [min]</t>
  </si>
  <si>
    <t>Prům. doba trvání jedn. přer.</t>
  </si>
  <si>
    <t>distr. el. v soustavě [min]</t>
  </si>
  <si>
    <t>Standard</t>
  </si>
  <si>
    <t>dodržení plánovaného omezení nebo přerušení distribuce elektřiny</t>
  </si>
  <si>
    <t>výměny poškozené pojistky</t>
  </si>
  <si>
    <t>zaslání stanoviska k žádosti o připojení zařízení žadatele k přenosové nebo distribuční soustavě</t>
  </si>
  <si>
    <t>umožnění přenosu nebo distribuce elektřiny</t>
  </si>
  <si>
    <t>předávání údajů o měření</t>
  </si>
  <si>
    <t>lhůty pro vyřízení reklamace vyúčtování distribuce elektřiny</t>
  </si>
  <si>
    <t>§</t>
  </si>
  <si>
    <t>Počet případů</t>
  </si>
  <si>
    <t>Napěťová hladina</t>
  </si>
  <si>
    <t>Počet zákazníků [-]</t>
  </si>
  <si>
    <t>Délka kabelových vedení [km]</t>
  </si>
  <si>
    <t>Délka venkovních vedení [km]</t>
  </si>
  <si>
    <t>ukončení přerušení distribuce elektřiny z důvodu prodlení zákazníka nebo dodavatele sdružené služby s úhradou plateb za poskytnutou distribuci</t>
  </si>
  <si>
    <t>ukončení přerušení distribuce elektřiny na žádost dodavatele nebo dodavatele sdružené služby</t>
  </si>
  <si>
    <t>dodržení termínu schůzky se zákazníkem</t>
  </si>
  <si>
    <t>[-]</t>
  </si>
  <si>
    <t>[%]</t>
  </si>
  <si>
    <t>SOUHRNNÁ ZPRÁVA O DOSAŽENÉ ÚROVNI KVALITY DISTRIBUCE ELEKTŘINY A SOUVISEJÍCÍCH SLUŽEB</t>
  </si>
  <si>
    <t>Rok:</t>
  </si>
  <si>
    <t>Počet vyplacených náhrad</t>
  </si>
  <si>
    <t>Výše vyplacených náhrad</t>
  </si>
  <si>
    <t>Celkem</t>
  </si>
  <si>
    <t>[Kč]</t>
  </si>
  <si>
    <t>ostatní neplánovaná</t>
  </si>
  <si>
    <t>Standard nedodržen</t>
  </si>
  <si>
    <t>z toho poruchová za obvyklých povětrnostních podmínek</t>
  </si>
  <si>
    <t>z toho ostatní neplánovaná</t>
  </si>
  <si>
    <t>Teoretická výše náhrad*</t>
  </si>
  <si>
    <r>
      <t>SAIFI</t>
    </r>
    <r>
      <rPr>
        <b/>
        <i/>
        <vertAlign val="subscript"/>
        <sz val="10"/>
        <rFont val="Arial"/>
        <family val="2"/>
      </rPr>
      <t>nn</t>
    </r>
  </si>
  <si>
    <r>
      <t>SAIFI</t>
    </r>
    <r>
      <rPr>
        <b/>
        <i/>
        <vertAlign val="subscript"/>
        <sz val="10"/>
        <rFont val="Arial"/>
        <family val="2"/>
      </rPr>
      <t>vn</t>
    </r>
  </si>
  <si>
    <r>
      <t>SAIFI</t>
    </r>
    <r>
      <rPr>
        <b/>
        <i/>
        <vertAlign val="subscript"/>
        <sz val="10"/>
        <rFont val="Arial"/>
        <family val="2"/>
      </rPr>
      <t>vvn</t>
    </r>
  </si>
  <si>
    <r>
      <t>SAIFI</t>
    </r>
    <r>
      <rPr>
        <b/>
        <i/>
        <vertAlign val="subscript"/>
        <sz val="10"/>
        <rFont val="Arial"/>
        <family val="2"/>
      </rPr>
      <t>s</t>
    </r>
  </si>
  <si>
    <r>
      <t>SAIDI</t>
    </r>
    <r>
      <rPr>
        <b/>
        <i/>
        <vertAlign val="subscript"/>
        <sz val="10"/>
        <rFont val="Arial"/>
        <family val="2"/>
      </rPr>
      <t>nn</t>
    </r>
  </si>
  <si>
    <r>
      <t>SAIDI</t>
    </r>
    <r>
      <rPr>
        <b/>
        <i/>
        <vertAlign val="subscript"/>
        <sz val="10"/>
        <rFont val="Arial"/>
        <family val="2"/>
      </rPr>
      <t>vn</t>
    </r>
  </si>
  <si>
    <r>
      <t>SAIDI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</si>
  <si>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vše</t>
    </r>
  </si>
  <si>
    <r>
      <t>CAIDI</t>
    </r>
    <r>
      <rPr>
        <b/>
        <i/>
        <vertAlign val="subscript"/>
        <sz val="10"/>
        <rFont val="Arial"/>
        <family val="2"/>
      </rPr>
      <t>nn</t>
    </r>
  </si>
  <si>
    <r>
      <t>CAIDI</t>
    </r>
    <r>
      <rPr>
        <b/>
        <i/>
        <vertAlign val="subscript"/>
        <sz val="10"/>
        <rFont val="Arial"/>
        <family val="2"/>
      </rPr>
      <t>vn</t>
    </r>
  </si>
  <si>
    <r>
      <t>CAIDI</t>
    </r>
    <r>
      <rPr>
        <b/>
        <i/>
        <vertAlign val="subscript"/>
        <sz val="10"/>
        <rFont val="Arial"/>
        <family val="2"/>
      </rPr>
      <t>vvn</t>
    </r>
  </si>
  <si>
    <r>
      <t>CAIDI</t>
    </r>
    <r>
      <rPr>
        <b/>
        <i/>
        <vertAlign val="subscript"/>
        <sz val="10"/>
        <rFont val="Arial"/>
        <family val="2"/>
      </rPr>
      <t>vše</t>
    </r>
  </si>
  <si>
    <t>způsobená třetí osobou</t>
  </si>
  <si>
    <t>Příloha č. 6 k vyhlášce č. 540/2005 Sb.</t>
  </si>
  <si>
    <t>Celkové množství distribuované elektřiny [MWh]</t>
  </si>
  <si>
    <t>ukončení přerušení přenosu nebo distribuce elektřiny</t>
  </si>
  <si>
    <t>lhůty pro vyřízení reklamace na kvalitu napětí</t>
  </si>
  <si>
    <t>lhůty pro odstranění příčin snížené kvality napětí</t>
  </si>
  <si>
    <t>výměny měřicího zařízení a vyrovnání plateb</t>
  </si>
  <si>
    <t>z toho poruchová způsobená jednáním třetí osoby</t>
  </si>
  <si>
    <t>* Teoretická výše náhrad - výše náhrad v případě, že by o náhradu požádali všichni zákaznící, kteří měli na poskytnutí náhrad právo.</t>
  </si>
  <si>
    <t>3. Dosažené hodnoty ukazatelů nepřetržitosti distribuce elektřiny (SAIFI, SAIDI) pro zákazníky napájené z hladiny nízkého napětí v posledních 3 letech (graficky)</t>
  </si>
  <si>
    <t>4. Komentář provozovatele distribuční soustavy k hodnocenému období a k dosaženým hodnotám ukazatelů nepřetržitosti distribuce elektřiny</t>
  </si>
  <si>
    <t>celkem - hladinové ukazatele</t>
  </si>
  <si>
    <t>celkem - systémové ukazatele</t>
  </si>
  <si>
    <t>ČEZ Distribuce, a.s.</t>
  </si>
  <si>
    <t xml:space="preserve">Držitel licence: </t>
  </si>
  <si>
    <t>Počet elektroměrů</t>
  </si>
  <si>
    <t>1. Plnění standardů distribuce elektřiny v roce 2011</t>
  </si>
  <si>
    <t>2. Dosažené hodnoty ukazatelů nepřetržitosti distribuce elektřiny v roce 2011</t>
  </si>
  <si>
    <t>V řádku "z toho poruchová způsobená jednáním třetí osoby", resp. řádcích "způsobená třetí osobou", jsou dle platné legislativy 2009 uvedeny poruchy způsobené cizím zaviněním.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</si>
</sst>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0.000"/>
    <numFmt numFmtId="168" formatCode="0.0"/>
    <numFmt numFmtId="169" formatCode="0.000000"/>
    <numFmt numFmtId="170" formatCode="0.00000"/>
    <numFmt numFmtId="171" formatCode="#,##0.000"/>
  </numFmts>
  <fonts count="5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46" applyFont="1" applyBorder="1" applyAlignment="1" applyProtection="1">
      <alignment horizontal="center" vertical="center"/>
      <protection/>
    </xf>
    <xf numFmtId="0" fontId="0" fillId="0" borderId="27" xfId="46" applyFont="1" applyBorder="1" applyAlignment="1" applyProtection="1">
      <alignment horizontal="center" vertical="center"/>
      <protection/>
    </xf>
    <xf numFmtId="0" fontId="0" fillId="0" borderId="28" xfId="46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45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2" fontId="0" fillId="0" borderId="53" xfId="0" applyNumberFormat="1" applyFill="1" applyBorder="1" applyAlignment="1">
      <alignment vertical="center"/>
    </xf>
    <xf numFmtId="2" fontId="0" fillId="0" borderId="40" xfId="0" applyNumberForma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0" fillId="0" borderId="2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167" fontId="0" fillId="0" borderId="54" xfId="0" applyNumberFormat="1" applyFont="1" applyFill="1" applyBorder="1" applyAlignment="1">
      <alignment vertical="center"/>
    </xf>
    <xf numFmtId="167" fontId="0" fillId="0" borderId="55" xfId="0" applyNumberFormat="1" applyFont="1" applyFill="1" applyBorder="1" applyAlignment="1">
      <alignment vertical="center"/>
    </xf>
    <xf numFmtId="167" fontId="0" fillId="0" borderId="56" xfId="0" applyNumberFormat="1" applyFont="1" applyFill="1" applyBorder="1" applyAlignment="1">
      <alignment vertical="center"/>
    </xf>
    <xf numFmtId="167" fontId="0" fillId="0" borderId="27" xfId="0" applyNumberFormat="1" applyFont="1" applyFill="1" applyBorder="1" applyAlignment="1">
      <alignment vertical="center"/>
    </xf>
    <xf numFmtId="167" fontId="0" fillId="0" borderId="36" xfId="0" applyNumberFormat="1" applyFont="1" applyFill="1" applyBorder="1" applyAlignment="1">
      <alignment vertical="center"/>
    </xf>
    <xf numFmtId="167" fontId="0" fillId="0" borderId="38" xfId="0" applyNumberFormat="1" applyFont="1" applyFill="1" applyBorder="1" applyAlignment="1">
      <alignment vertical="center"/>
    </xf>
    <xf numFmtId="167" fontId="0" fillId="0" borderId="31" xfId="0" applyNumberFormat="1" applyFont="1" applyFill="1" applyBorder="1" applyAlignment="1">
      <alignment vertical="center"/>
    </xf>
    <xf numFmtId="167" fontId="0" fillId="0" borderId="45" xfId="0" applyNumberFormat="1" applyFont="1" applyFill="1" applyBorder="1" applyAlignment="1">
      <alignment vertical="center"/>
    </xf>
    <xf numFmtId="167" fontId="0" fillId="0" borderId="57" xfId="0" applyNumberFormat="1" applyFont="1" applyFill="1" applyBorder="1" applyAlignment="1">
      <alignment vertical="center"/>
    </xf>
    <xf numFmtId="167" fontId="0" fillId="0" borderId="58" xfId="0" applyNumberFormat="1" applyFont="1" applyFill="1" applyBorder="1" applyAlignment="1">
      <alignment vertical="center"/>
    </xf>
    <xf numFmtId="167" fontId="0" fillId="0" borderId="59" xfId="0" applyNumberFormat="1" applyFont="1" applyFill="1" applyBorder="1" applyAlignment="1">
      <alignment vertical="center"/>
    </xf>
    <xf numFmtId="167" fontId="0" fillId="0" borderId="60" xfId="0" applyNumberFormat="1" applyFont="1" applyFill="1" applyBorder="1" applyAlignment="1">
      <alignment/>
    </xf>
    <xf numFmtId="167" fontId="0" fillId="0" borderId="61" xfId="0" applyNumberFormat="1" applyFont="1" applyFill="1" applyBorder="1" applyAlignment="1">
      <alignment/>
    </xf>
    <xf numFmtId="167" fontId="0" fillId="0" borderId="62" xfId="0" applyNumberFormat="1" applyFont="1" applyFill="1" applyBorder="1" applyAlignment="1">
      <alignment/>
    </xf>
    <xf numFmtId="167" fontId="0" fillId="0" borderId="63" xfId="0" applyNumberFormat="1" applyFont="1" applyFill="1" applyBorder="1" applyAlignment="1">
      <alignment/>
    </xf>
    <xf numFmtId="167" fontId="0" fillId="0" borderId="57" xfId="0" applyNumberFormat="1" applyFont="1" applyFill="1" applyBorder="1" applyAlignment="1">
      <alignment/>
    </xf>
    <xf numFmtId="167" fontId="0" fillId="0" borderId="58" xfId="0" applyNumberFormat="1" applyFont="1" applyFill="1" applyBorder="1" applyAlignment="1">
      <alignment/>
    </xf>
    <xf numFmtId="167" fontId="0" fillId="0" borderId="64" xfId="0" applyNumberFormat="1" applyFont="1" applyFill="1" applyBorder="1" applyAlignment="1">
      <alignment/>
    </xf>
    <xf numFmtId="167" fontId="0" fillId="0" borderId="26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0" fillId="0" borderId="41" xfId="0" applyNumberFormat="1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7" fontId="0" fillId="0" borderId="36" xfId="0" applyNumberFormat="1" applyFont="1" applyFill="1" applyBorder="1" applyAlignment="1">
      <alignment/>
    </xf>
    <xf numFmtId="167" fontId="0" fillId="0" borderId="37" xfId="0" applyNumberFormat="1" applyFont="1" applyFill="1" applyBorder="1" applyAlignment="1">
      <alignment/>
    </xf>
    <xf numFmtId="167" fontId="0" fillId="0" borderId="38" xfId="0" applyNumberFormat="1" applyFont="1" applyFill="1" applyBorder="1" applyAlignment="1">
      <alignment/>
    </xf>
    <xf numFmtId="167" fontId="0" fillId="0" borderId="39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67" fontId="0" fillId="0" borderId="65" xfId="0" applyNumberFormat="1" applyFont="1" applyFill="1" applyBorder="1" applyAlignment="1">
      <alignment/>
    </xf>
    <xf numFmtId="167" fontId="0" fillId="0" borderId="31" xfId="0" applyNumberFormat="1" applyFont="1" applyFill="1" applyBorder="1" applyAlignment="1">
      <alignment/>
    </xf>
    <xf numFmtId="167" fontId="0" fillId="0" borderId="52" xfId="0" applyNumberFormat="1" applyFont="1" applyFill="1" applyBorder="1" applyAlignment="1">
      <alignment/>
    </xf>
    <xf numFmtId="167" fontId="0" fillId="0" borderId="66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167" fontId="0" fillId="0" borderId="45" xfId="0" applyNumberFormat="1" applyFont="1" applyFill="1" applyBorder="1" applyAlignment="1">
      <alignment/>
    </xf>
    <xf numFmtId="167" fontId="2" fillId="0" borderId="48" xfId="0" applyNumberFormat="1" applyFont="1" applyFill="1" applyBorder="1" applyAlignment="1">
      <alignment/>
    </xf>
    <xf numFmtId="167" fontId="2" fillId="0" borderId="67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71" fontId="0" fillId="0" borderId="36" xfId="0" applyNumberFormat="1" applyFont="1" applyFill="1" applyBorder="1" applyAlignment="1">
      <alignment/>
    </xf>
    <xf numFmtId="167" fontId="0" fillId="0" borderId="68" xfId="0" applyNumberFormat="1" applyFont="1" applyFill="1" applyBorder="1" applyAlignment="1">
      <alignment/>
    </xf>
    <xf numFmtId="2" fontId="0" fillId="0" borderId="32" xfId="0" applyNumberFormat="1" applyFill="1" applyBorder="1" applyAlignment="1">
      <alignment vertical="center"/>
    </xf>
    <xf numFmtId="167" fontId="0" fillId="0" borderId="69" xfId="0" applyNumberFormat="1" applyFont="1" applyFill="1" applyBorder="1" applyAlignment="1">
      <alignment vertical="center"/>
    </xf>
    <xf numFmtId="167" fontId="0" fillId="0" borderId="28" xfId="0" applyNumberFormat="1" applyFont="1" applyFill="1" applyBorder="1" applyAlignment="1">
      <alignment vertical="center"/>
    </xf>
    <xf numFmtId="167" fontId="0" fillId="0" borderId="70" xfId="0" applyNumberFormat="1" applyFont="1" applyFill="1" applyBorder="1" applyAlignment="1">
      <alignment vertical="center"/>
    </xf>
    <xf numFmtId="167" fontId="0" fillId="0" borderId="71" xfId="0" applyNumberFormat="1" applyFont="1" applyFill="1" applyBorder="1" applyAlignment="1">
      <alignment vertical="center"/>
    </xf>
    <xf numFmtId="3" fontId="0" fillId="0" borderId="45" xfId="0" applyNumberFormat="1" applyFill="1" applyBorder="1" applyAlignment="1">
      <alignment/>
    </xf>
    <xf numFmtId="3" fontId="0" fillId="0" borderId="45" xfId="0" applyNumberFormat="1" applyFill="1" applyBorder="1" applyAlignment="1">
      <alignment horizontal="right" vertical="center"/>
    </xf>
    <xf numFmtId="3" fontId="0" fillId="0" borderId="72" xfId="0" applyNumberFormat="1" applyFill="1" applyBorder="1" applyAlignment="1">
      <alignment vertical="center"/>
    </xf>
    <xf numFmtId="3" fontId="0" fillId="0" borderId="54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3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67" fontId="0" fillId="0" borderId="37" xfId="0" applyNumberFormat="1" applyFont="1" applyFill="1" applyBorder="1" applyAlignment="1">
      <alignment vertical="center"/>
    </xf>
    <xf numFmtId="167" fontId="0" fillId="0" borderId="17" xfId="0" applyNumberFormat="1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vertical="center"/>
    </xf>
    <xf numFmtId="167" fontId="0" fillId="0" borderId="73" xfId="0" applyNumberFormat="1" applyFont="1" applyFill="1" applyBorder="1" applyAlignment="1">
      <alignment vertical="center"/>
    </xf>
    <xf numFmtId="167" fontId="0" fillId="0" borderId="74" xfId="0" applyNumberFormat="1" applyFont="1" applyFill="1" applyBorder="1" applyAlignment="1">
      <alignment vertical="center"/>
    </xf>
    <xf numFmtId="167" fontId="0" fillId="0" borderId="62" xfId="0" applyNumberFormat="1" applyFont="1" applyFill="1" applyBorder="1" applyAlignment="1">
      <alignment vertical="center"/>
    </xf>
    <xf numFmtId="167" fontId="0" fillId="0" borderId="60" xfId="0" applyNumberFormat="1" applyFont="1" applyFill="1" applyBorder="1" applyAlignment="1">
      <alignment vertical="center"/>
    </xf>
    <xf numFmtId="167" fontId="0" fillId="0" borderId="61" xfId="0" applyNumberFormat="1" applyFont="1" applyFill="1" applyBorder="1" applyAlignment="1">
      <alignment vertical="center"/>
    </xf>
    <xf numFmtId="167" fontId="0" fillId="0" borderId="63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3" fontId="0" fillId="0" borderId="39" xfId="0" applyNumberFormat="1" applyFill="1" applyBorder="1" applyAlignment="1">
      <alignment vertical="center"/>
    </xf>
    <xf numFmtId="3" fontId="0" fillId="0" borderId="5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3" fontId="0" fillId="0" borderId="68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3" fontId="0" fillId="0" borderId="7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81" xfId="46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7" xfId="46" applyFont="1" applyBorder="1" applyAlignment="1" applyProtection="1">
      <alignment horizontal="left" vertical="center" wrapText="1"/>
      <protection/>
    </xf>
    <xf numFmtId="0" fontId="0" fillId="0" borderId="13" xfId="46" applyFont="1" applyBorder="1" applyAlignment="1" applyProtection="1">
      <alignment horizontal="left" vertical="center" wrapText="1"/>
      <protection/>
    </xf>
    <xf numFmtId="0" fontId="0" fillId="0" borderId="14" xfId="46" applyFont="1" applyBorder="1" applyAlignment="1" applyProtection="1">
      <alignment horizontal="left" vertical="center" wrapText="1"/>
      <protection/>
    </xf>
    <xf numFmtId="0" fontId="3" fillId="0" borderId="85" xfId="46" applyFont="1" applyFill="1" applyBorder="1" applyAlignment="1" applyProtection="1">
      <alignment horizontal="center" vertical="center"/>
      <protection/>
    </xf>
    <xf numFmtId="0" fontId="3" fillId="0" borderId="86" xfId="46" applyFont="1" applyFill="1" applyBorder="1" applyAlignment="1" applyProtection="1">
      <alignment horizontal="center" vertical="center"/>
      <protection/>
    </xf>
    <xf numFmtId="0" fontId="3" fillId="0" borderId="84" xfId="46" applyFont="1" applyFill="1" applyBorder="1" applyAlignment="1" applyProtection="1">
      <alignment horizontal="center" vertical="center"/>
      <protection/>
    </xf>
    <xf numFmtId="0" fontId="3" fillId="0" borderId="87" xfId="46" applyFont="1" applyFill="1" applyBorder="1" applyAlignment="1" applyProtection="1">
      <alignment horizontal="center" vertical="center"/>
      <protection/>
    </xf>
    <xf numFmtId="0" fontId="3" fillId="0" borderId="0" xfId="46" applyFont="1" applyFill="1" applyBorder="1" applyAlignment="1" applyProtection="1">
      <alignment horizontal="center" vertical="center"/>
      <protection/>
    </xf>
    <xf numFmtId="0" fontId="3" fillId="0" borderId="46" xfId="46" applyFont="1" applyFill="1" applyBorder="1" applyAlignment="1" applyProtection="1">
      <alignment horizontal="center" vertical="center"/>
      <protection/>
    </xf>
    <xf numFmtId="0" fontId="3" fillId="0" borderId="32" xfId="46" applyFont="1" applyFill="1" applyBorder="1" applyAlignment="1" applyProtection="1">
      <alignment horizontal="center" vertical="center"/>
      <protection/>
    </xf>
    <xf numFmtId="0" fontId="3" fillId="0" borderId="10" xfId="46" applyFont="1" applyFill="1" applyBorder="1" applyAlignment="1" applyProtection="1">
      <alignment horizontal="center" vertical="center"/>
      <protection/>
    </xf>
    <xf numFmtId="0" fontId="3" fillId="0" borderId="11" xfId="46" applyFont="1" applyFill="1" applyBorder="1" applyAlignment="1" applyProtection="1">
      <alignment horizontal="center" vertical="center"/>
      <protection/>
    </xf>
    <xf numFmtId="0" fontId="0" fillId="0" borderId="53" xfId="46" applyFont="1" applyBorder="1" applyAlignment="1" applyProtection="1">
      <alignment horizontal="left" vertical="center" wrapText="1"/>
      <protection/>
    </xf>
    <xf numFmtId="0" fontId="0" fillId="0" borderId="78" xfId="46" applyFont="1" applyBorder="1" applyAlignment="1" applyProtection="1">
      <alignment horizontal="left" vertical="center" wrapText="1"/>
      <protection/>
    </xf>
    <xf numFmtId="0" fontId="0" fillId="0" borderId="79" xfId="46" applyFont="1" applyBorder="1" applyAlignment="1" applyProtection="1">
      <alignment horizontal="left" vertical="center" wrapText="1"/>
      <protection/>
    </xf>
    <xf numFmtId="167" fontId="0" fillId="0" borderId="88" xfId="0" applyNumberFormat="1" applyFont="1" applyFill="1" applyBorder="1" applyAlignment="1">
      <alignment horizontal="center" vertical="center"/>
    </xf>
    <xf numFmtId="167" fontId="0" fillId="0" borderId="66" xfId="0" applyNumberFormat="1" applyFont="1" applyFill="1" applyBorder="1" applyAlignment="1">
      <alignment horizontal="center" vertical="center"/>
    </xf>
    <xf numFmtId="167" fontId="0" fillId="0" borderId="77" xfId="0" applyNumberFormat="1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2" xfId="46" applyFont="1" applyBorder="1" applyAlignment="1" applyProtection="1">
      <alignment horizontal="left" vertical="center" wrapText="1"/>
      <protection/>
    </xf>
    <xf numFmtId="0" fontId="0" fillId="0" borderId="66" xfId="46" applyFont="1" applyBorder="1" applyAlignment="1" applyProtection="1">
      <alignment horizontal="left" vertical="center" wrapText="1"/>
      <protection/>
    </xf>
    <xf numFmtId="0" fontId="0" fillId="0" borderId="77" xfId="46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ýkazy_metodika 11_d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975"/>
          <c:w val="0.91575"/>
          <c:h val="0.6327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Histor!$E$13:$G$13</c:f>
              <c:numCache>
                <c:ptCount val="3"/>
                <c:pt idx="0">
                  <c:v>1.2118115666540188</c:v>
                </c:pt>
                <c:pt idx="1">
                  <c:v>1.8298759684144617</c:v>
                </c:pt>
                <c:pt idx="2">
                  <c:v>2.0075401765303766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Histor!$E$15:$G$15</c:f>
              <c:numCache>
                <c:ptCount val="3"/>
                <c:pt idx="0">
                  <c:v>0.7602170202524398</c:v>
                </c:pt>
                <c:pt idx="1">
                  <c:v>0.21452323696863265</c:v>
                </c:pt>
                <c:pt idx="2">
                  <c:v>0.1799285138072237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Histor!$E$19:$G$19</c:f>
              <c:numCache>
                <c:ptCount val="3"/>
                <c:pt idx="0">
                  <c:v>0.5096079229148975</c:v>
                </c:pt>
                <c:pt idx="1">
                  <c:v>0.17773223526827991</c:v>
                </c:pt>
                <c:pt idx="2">
                  <c:v>0.14584513143451747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Histor!$E$9:$G$9</c:f>
              <c:numCache>
                <c:ptCount val="3"/>
                <c:pt idx="0">
                  <c:v>0.5677388137570987</c:v>
                </c:pt>
                <c:pt idx="1">
                  <c:v>0.6512373714600759</c:v>
                </c:pt>
                <c:pt idx="2">
                  <c:v>0.5413543277732014</c:v>
                </c:pt>
              </c:numCache>
            </c:numRef>
          </c:val>
        </c:ser>
        <c:overlap val="100"/>
        <c:axId val="24551741"/>
        <c:axId val="19639078"/>
      </c:barChart>
      <c:cat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SAIFI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[1/rok]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1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79"/>
          <c:w val="0.979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95"/>
          <c:w val="0.9215"/>
          <c:h val="0.637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Histor!$E$29:$G$29</c:f>
              <c:numCache>
                <c:ptCount val="3"/>
                <c:pt idx="0">
                  <c:v>67.24369098299644</c:v>
                </c:pt>
                <c:pt idx="1">
                  <c:v>109.1215745867044</c:v>
                </c:pt>
                <c:pt idx="2">
                  <c:v>128.81142615382015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Histor!$E$8:$G$8</c:f>
              <c:num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Histor!$E$31:$G$31</c:f>
              <c:numCache>
                <c:ptCount val="3"/>
                <c:pt idx="0">
                  <c:v>56.548081813388755</c:v>
                </c:pt>
                <c:pt idx="1">
                  <c:v>13.525952365210859</c:v>
                </c:pt>
                <c:pt idx="2">
                  <c:v>12.52167788330406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Histor!$E$35:$G$35</c:f>
              <c:numCache>
                <c:ptCount val="3"/>
                <c:pt idx="0">
                  <c:v>159.04741059153199</c:v>
                </c:pt>
                <c:pt idx="1">
                  <c:v>32.92307789735256</c:v>
                </c:pt>
                <c:pt idx="2">
                  <c:v>7.413972038575777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Histor!$E$25:$G$25</c:f>
              <c:numCache>
                <c:ptCount val="3"/>
                <c:pt idx="0">
                  <c:v>137.84882372340994</c:v>
                </c:pt>
                <c:pt idx="1">
                  <c:v>168.12715179599564</c:v>
                </c:pt>
                <c:pt idx="2">
                  <c:v>147.9142889764251</c:v>
                </c:pt>
              </c:numCache>
            </c:numRef>
          </c:val>
        </c:ser>
        <c:overlap val="100"/>
        <c:axId val="42533975"/>
        <c:axId val="47261456"/>
      </c:barChart>
      <c:cat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auto val="1"/>
        <c:lblOffset val="100"/>
        <c:tickLblSkip val="1"/>
        <c:noMultiLvlLbl val="0"/>
      </c:catAx>
      <c:valAx>
        <c:axId val="4726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SAIDI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[min/rok]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875"/>
          <c:w val="0.97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6</xdr:col>
      <xdr:colOff>114300</xdr:colOff>
      <xdr:row>72</xdr:row>
      <xdr:rowOff>9525</xdr:rowOff>
    </xdr:to>
    <xdr:graphicFrame>
      <xdr:nvGraphicFramePr>
        <xdr:cNvPr id="1" name="graf 1"/>
        <xdr:cNvGraphicFramePr/>
      </xdr:nvGraphicFramePr>
      <xdr:xfrm>
        <a:off x="9525" y="9391650"/>
        <a:ext cx="5067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48</xdr:row>
      <xdr:rowOff>0</xdr:rowOff>
    </xdr:from>
    <xdr:to>
      <xdr:col>13</xdr:col>
      <xdr:colOff>0</xdr:colOff>
      <xdr:row>72</xdr:row>
      <xdr:rowOff>9525</xdr:rowOff>
    </xdr:to>
    <xdr:graphicFrame>
      <xdr:nvGraphicFramePr>
        <xdr:cNvPr id="2" name="graf 2"/>
        <xdr:cNvGraphicFramePr/>
      </xdr:nvGraphicFramePr>
      <xdr:xfrm>
        <a:off x="5076825" y="9391650"/>
        <a:ext cx="54292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23" customWidth="1"/>
    <col min="2" max="2" width="4.7109375" style="23" customWidth="1"/>
    <col min="3" max="3" width="5.57421875" style="23" customWidth="1"/>
    <col min="4" max="4" width="36.8515625" style="23" customWidth="1"/>
    <col min="5" max="10" width="11.7109375" style="23" customWidth="1"/>
    <col min="11" max="11" width="12.00390625" style="23" customWidth="1"/>
    <col min="12" max="13" width="12.140625" style="23" customWidth="1"/>
    <col min="14" max="16384" width="9.140625" style="23" customWidth="1"/>
  </cols>
  <sheetData>
    <row r="1" spans="1:13" ht="17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4" t="s">
        <v>71</v>
      </c>
    </row>
    <row r="2" spans="1:13" ht="15" customHeight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32.25" customHeight="1" thickBot="1">
      <c r="A3" s="199" t="s">
        <v>47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ht="15.75">
      <c r="A4" s="24"/>
    </row>
    <row r="5" spans="1:13" ht="15.75">
      <c r="A5" s="252" t="s">
        <v>84</v>
      </c>
      <c r="B5" s="252"/>
      <c r="C5" s="252"/>
      <c r="D5" s="64" t="s">
        <v>83</v>
      </c>
      <c r="E5" s="26"/>
      <c r="F5" s="26"/>
      <c r="G5" s="26"/>
      <c r="J5" s="26"/>
      <c r="K5" s="26"/>
      <c r="L5" s="27" t="s">
        <v>48</v>
      </c>
      <c r="M5" s="178">
        <v>2011</v>
      </c>
    </row>
    <row r="6" spans="2:13" ht="5.25" customHeight="1" thickBot="1">
      <c r="B6" s="24"/>
      <c r="C6" s="26"/>
      <c r="D6" s="26"/>
      <c r="E6" s="26"/>
      <c r="F6" s="26"/>
      <c r="G6" s="26"/>
      <c r="H6" s="28"/>
      <c r="I6" s="28"/>
      <c r="J6" s="26"/>
      <c r="K6" s="26"/>
      <c r="L6" s="26"/>
      <c r="M6" s="26"/>
    </row>
    <row r="7" spans="1:7" ht="15" customHeight="1" thickBot="1">
      <c r="A7" s="253" t="s">
        <v>38</v>
      </c>
      <c r="B7" s="254"/>
      <c r="C7" s="254"/>
      <c r="D7" s="255"/>
      <c r="E7" s="47" t="s">
        <v>10</v>
      </c>
      <c r="F7" s="47" t="s">
        <v>11</v>
      </c>
      <c r="G7" s="48" t="s">
        <v>12</v>
      </c>
    </row>
    <row r="8" spans="1:7" ht="15" customHeight="1">
      <c r="A8" s="256" t="s">
        <v>39</v>
      </c>
      <c r="B8" s="257"/>
      <c r="C8" s="257"/>
      <c r="D8" s="258"/>
      <c r="E8" s="179">
        <v>3542032</v>
      </c>
      <c r="F8" s="179">
        <v>14379</v>
      </c>
      <c r="G8" s="180">
        <v>103</v>
      </c>
    </row>
    <row r="9" spans="1:7" ht="15" customHeight="1">
      <c r="A9" s="246" t="s">
        <v>72</v>
      </c>
      <c r="B9" s="247"/>
      <c r="C9" s="247"/>
      <c r="D9" s="248"/>
      <c r="E9" s="179">
        <v>13849958.066</v>
      </c>
      <c r="F9" s="181">
        <v>13414343.774000002</v>
      </c>
      <c r="G9" s="182">
        <v>5349046.756</v>
      </c>
    </row>
    <row r="10" spans="1:13" ht="15" customHeight="1">
      <c r="A10" s="246" t="s">
        <v>40</v>
      </c>
      <c r="B10" s="247"/>
      <c r="C10" s="247"/>
      <c r="D10" s="248"/>
      <c r="E10" s="179">
        <v>50677</v>
      </c>
      <c r="F10" s="181">
        <v>9777</v>
      </c>
      <c r="G10" s="182">
        <v>13</v>
      </c>
      <c r="I10" s="218"/>
      <c r="J10" s="218"/>
      <c r="K10" s="218"/>
      <c r="L10" s="218"/>
      <c r="M10" s="218"/>
    </row>
    <row r="11" spans="1:13" ht="15" customHeight="1" thickBot="1">
      <c r="A11" s="249" t="s">
        <v>41</v>
      </c>
      <c r="B11" s="250"/>
      <c r="C11" s="250"/>
      <c r="D11" s="251"/>
      <c r="E11" s="183">
        <v>47962</v>
      </c>
      <c r="F11" s="184">
        <v>40131</v>
      </c>
      <c r="G11" s="185">
        <v>9707</v>
      </c>
      <c r="I11" s="218"/>
      <c r="J11" s="218"/>
      <c r="K11" s="218"/>
      <c r="L11" s="218"/>
      <c r="M11" s="218"/>
    </row>
    <row r="12" spans="4:7" ht="12.75">
      <c r="D12" s="30"/>
      <c r="E12" s="30"/>
      <c r="F12" s="30"/>
      <c r="G12" s="30"/>
    </row>
    <row r="13" spans="4:7" ht="8.25" customHeight="1">
      <c r="D13" s="30"/>
      <c r="E13" s="30"/>
      <c r="F13" s="30"/>
      <c r="G13" s="30"/>
    </row>
    <row r="14" ht="18" customHeight="1" thickBot="1">
      <c r="A14" s="25" t="s">
        <v>86</v>
      </c>
    </row>
    <row r="15" spans="1:13" ht="17.25" customHeight="1" thickBot="1">
      <c r="A15" s="202" t="s">
        <v>36</v>
      </c>
      <c r="B15" s="222" t="s">
        <v>29</v>
      </c>
      <c r="C15" s="223"/>
      <c r="D15" s="223"/>
      <c r="E15" s="223"/>
      <c r="F15" s="223"/>
      <c r="G15" s="224"/>
      <c r="H15" s="211" t="s">
        <v>37</v>
      </c>
      <c r="I15" s="212"/>
      <c r="J15" s="213"/>
      <c r="K15" s="205" t="s">
        <v>49</v>
      </c>
      <c r="L15" s="205" t="s">
        <v>50</v>
      </c>
      <c r="M15" s="208" t="s">
        <v>57</v>
      </c>
    </row>
    <row r="16" spans="1:13" ht="12.75">
      <c r="A16" s="203"/>
      <c r="B16" s="225"/>
      <c r="C16" s="226"/>
      <c r="D16" s="226"/>
      <c r="E16" s="226"/>
      <c r="F16" s="226"/>
      <c r="G16" s="227"/>
      <c r="H16" s="216" t="s">
        <v>51</v>
      </c>
      <c r="I16" s="214" t="s">
        <v>54</v>
      </c>
      <c r="J16" s="214"/>
      <c r="K16" s="206"/>
      <c r="L16" s="206"/>
      <c r="M16" s="209"/>
    </row>
    <row r="17" spans="1:13" ht="12.75">
      <c r="A17" s="203"/>
      <c r="B17" s="225"/>
      <c r="C17" s="226"/>
      <c r="D17" s="226"/>
      <c r="E17" s="226"/>
      <c r="F17" s="226"/>
      <c r="G17" s="227"/>
      <c r="H17" s="217"/>
      <c r="I17" s="215"/>
      <c r="J17" s="215"/>
      <c r="K17" s="207"/>
      <c r="L17" s="207"/>
      <c r="M17" s="210"/>
    </row>
    <row r="18" spans="1:13" ht="16.5" customHeight="1" thickBot="1">
      <c r="A18" s="204"/>
      <c r="B18" s="228"/>
      <c r="C18" s="229"/>
      <c r="D18" s="229"/>
      <c r="E18" s="229"/>
      <c r="F18" s="229"/>
      <c r="G18" s="230"/>
      <c r="H18" s="46" t="s">
        <v>45</v>
      </c>
      <c r="I18" s="31" t="s">
        <v>45</v>
      </c>
      <c r="J18" s="45" t="s">
        <v>46</v>
      </c>
      <c r="K18" s="46" t="s">
        <v>45</v>
      </c>
      <c r="L18" s="46" t="s">
        <v>52</v>
      </c>
      <c r="M18" s="22" t="s">
        <v>52</v>
      </c>
    </row>
    <row r="19" spans="1:13" ht="15" customHeight="1">
      <c r="A19" s="17">
        <v>5</v>
      </c>
      <c r="B19" s="231" t="s">
        <v>73</v>
      </c>
      <c r="C19" s="232"/>
      <c r="D19" s="232"/>
      <c r="E19" s="232"/>
      <c r="F19" s="232"/>
      <c r="G19" s="233"/>
      <c r="H19" s="163">
        <v>38271</v>
      </c>
      <c r="I19" s="164">
        <v>66</v>
      </c>
      <c r="J19" s="110">
        <f>I19/H19*100</f>
        <v>0.1724543387943874</v>
      </c>
      <c r="K19" s="163">
        <v>0</v>
      </c>
      <c r="L19" s="163">
        <v>0</v>
      </c>
      <c r="M19" s="188"/>
    </row>
    <row r="20" spans="1:13" ht="15" customHeight="1">
      <c r="A20" s="18">
        <v>6</v>
      </c>
      <c r="B20" s="219" t="s">
        <v>30</v>
      </c>
      <c r="C20" s="220"/>
      <c r="D20" s="220"/>
      <c r="E20" s="220"/>
      <c r="F20" s="220"/>
      <c r="G20" s="221"/>
      <c r="H20" s="165">
        <v>18495</v>
      </c>
      <c r="I20" s="166">
        <v>54</v>
      </c>
      <c r="J20" s="111">
        <f aca="true" t="shared" si="0" ref="J20:J31">I20/H20*100</f>
        <v>0.291970802919708</v>
      </c>
      <c r="K20" s="163">
        <v>0</v>
      </c>
      <c r="L20" s="163">
        <v>0</v>
      </c>
      <c r="M20" s="189"/>
    </row>
    <row r="21" spans="1:13" ht="15" customHeight="1">
      <c r="A21" s="18">
        <v>7</v>
      </c>
      <c r="B21" s="219" t="s">
        <v>31</v>
      </c>
      <c r="C21" s="220"/>
      <c r="D21" s="220"/>
      <c r="E21" s="220"/>
      <c r="F21" s="220"/>
      <c r="G21" s="221"/>
      <c r="H21" s="165">
        <v>7112</v>
      </c>
      <c r="I21" s="166">
        <v>9</v>
      </c>
      <c r="J21" s="111">
        <f t="shared" si="0"/>
        <v>0.1265466816647919</v>
      </c>
      <c r="K21" s="163">
        <v>0</v>
      </c>
      <c r="L21" s="163">
        <v>0</v>
      </c>
      <c r="M21" s="189"/>
    </row>
    <row r="22" spans="1:13" ht="15" customHeight="1">
      <c r="A22" s="18">
        <v>9</v>
      </c>
      <c r="B22" s="219" t="s">
        <v>74</v>
      </c>
      <c r="C22" s="220"/>
      <c r="D22" s="220"/>
      <c r="E22" s="220"/>
      <c r="F22" s="220"/>
      <c r="G22" s="221"/>
      <c r="H22" s="165">
        <v>2138</v>
      </c>
      <c r="I22" s="166">
        <v>28</v>
      </c>
      <c r="J22" s="111">
        <f t="shared" si="0"/>
        <v>1.3096351730589337</v>
      </c>
      <c r="K22" s="190">
        <v>1</v>
      </c>
      <c r="L22" s="165">
        <v>30000</v>
      </c>
      <c r="M22" s="191">
        <v>518400</v>
      </c>
    </row>
    <row r="23" spans="1:13" ht="15" customHeight="1">
      <c r="A23" s="18">
        <v>10</v>
      </c>
      <c r="B23" s="219" t="s">
        <v>75</v>
      </c>
      <c r="C23" s="220"/>
      <c r="D23" s="220"/>
      <c r="E23" s="220"/>
      <c r="F23" s="220"/>
      <c r="G23" s="221"/>
      <c r="H23" s="165">
        <v>155</v>
      </c>
      <c r="I23" s="166">
        <v>34</v>
      </c>
      <c r="J23" s="111">
        <f t="shared" si="0"/>
        <v>21.935483870967744</v>
      </c>
      <c r="K23" s="163">
        <v>1</v>
      </c>
      <c r="L23" s="163">
        <v>60000</v>
      </c>
      <c r="M23" s="191">
        <v>1941600</v>
      </c>
    </row>
    <row r="24" spans="1:13" ht="15" customHeight="1">
      <c r="A24" s="18">
        <v>11</v>
      </c>
      <c r="B24" s="219" t="s">
        <v>32</v>
      </c>
      <c r="C24" s="220"/>
      <c r="D24" s="220"/>
      <c r="E24" s="220"/>
      <c r="F24" s="220"/>
      <c r="G24" s="221"/>
      <c r="H24" s="165">
        <v>103712</v>
      </c>
      <c r="I24" s="166">
        <v>246</v>
      </c>
      <c r="J24" s="111">
        <f t="shared" si="0"/>
        <v>0.23719531008947856</v>
      </c>
      <c r="K24" s="163">
        <v>0</v>
      </c>
      <c r="L24" s="163">
        <v>0</v>
      </c>
      <c r="M24" s="191">
        <v>5874600</v>
      </c>
    </row>
    <row r="25" spans="1:13" ht="15" customHeight="1">
      <c r="A25" s="18">
        <v>12</v>
      </c>
      <c r="B25" s="219" t="s">
        <v>33</v>
      </c>
      <c r="C25" s="220"/>
      <c r="D25" s="220"/>
      <c r="E25" s="220"/>
      <c r="F25" s="220"/>
      <c r="G25" s="221"/>
      <c r="H25" s="165">
        <v>115376</v>
      </c>
      <c r="I25" s="166">
        <v>1</v>
      </c>
      <c r="J25" s="111">
        <f t="shared" si="0"/>
        <v>0.0008667313826099016</v>
      </c>
      <c r="K25" s="163">
        <v>0</v>
      </c>
      <c r="L25" s="163">
        <v>0</v>
      </c>
      <c r="M25" s="191">
        <v>24000</v>
      </c>
    </row>
    <row r="26" spans="1:13" ht="29.25" customHeight="1">
      <c r="A26" s="18">
        <v>13</v>
      </c>
      <c r="B26" s="219" t="s">
        <v>42</v>
      </c>
      <c r="C26" s="220"/>
      <c r="D26" s="220"/>
      <c r="E26" s="220"/>
      <c r="F26" s="220"/>
      <c r="G26" s="221"/>
      <c r="H26" s="165">
        <v>1</v>
      </c>
      <c r="I26" s="166">
        <v>0</v>
      </c>
      <c r="J26" s="111">
        <f t="shared" si="0"/>
        <v>0</v>
      </c>
      <c r="K26" s="163">
        <v>0</v>
      </c>
      <c r="L26" s="163">
        <v>0</v>
      </c>
      <c r="M26" s="191">
        <v>0</v>
      </c>
    </row>
    <row r="27" spans="1:13" ht="15" customHeight="1">
      <c r="A27" s="18">
        <v>14</v>
      </c>
      <c r="B27" s="219" t="s">
        <v>43</v>
      </c>
      <c r="C27" s="220"/>
      <c r="D27" s="220"/>
      <c r="E27" s="220"/>
      <c r="F27" s="220"/>
      <c r="G27" s="221"/>
      <c r="H27" s="165">
        <v>44654</v>
      </c>
      <c r="I27" s="166">
        <v>1</v>
      </c>
      <c r="J27" s="111">
        <f t="shared" si="0"/>
        <v>0.002239441035517535</v>
      </c>
      <c r="K27" s="163">
        <v>0</v>
      </c>
      <c r="L27" s="163">
        <v>0</v>
      </c>
      <c r="M27" s="191">
        <v>1200</v>
      </c>
    </row>
    <row r="28" spans="1:13" ht="15" customHeight="1">
      <c r="A28" s="18">
        <v>15</v>
      </c>
      <c r="B28" s="219" t="s">
        <v>76</v>
      </c>
      <c r="C28" s="220"/>
      <c r="D28" s="220"/>
      <c r="E28" s="220"/>
      <c r="F28" s="220"/>
      <c r="G28" s="221"/>
      <c r="H28" s="165">
        <v>312</v>
      </c>
      <c r="I28" s="166">
        <v>1</v>
      </c>
      <c r="J28" s="111">
        <f t="shared" si="0"/>
        <v>0.3205128205128205</v>
      </c>
      <c r="K28" s="163">
        <v>0</v>
      </c>
      <c r="L28" s="163">
        <v>0</v>
      </c>
      <c r="M28" s="191">
        <v>5400</v>
      </c>
    </row>
    <row r="29" spans="1:13" ht="15" customHeight="1">
      <c r="A29" s="18">
        <v>16</v>
      </c>
      <c r="B29" s="219" t="s">
        <v>34</v>
      </c>
      <c r="C29" s="220"/>
      <c r="D29" s="220"/>
      <c r="E29" s="220"/>
      <c r="F29" s="220"/>
      <c r="G29" s="221"/>
      <c r="H29" s="165">
        <v>498195</v>
      </c>
      <c r="I29" s="166">
        <v>680</v>
      </c>
      <c r="J29" s="111">
        <f t="shared" si="0"/>
        <v>0.13649273878702115</v>
      </c>
      <c r="K29" s="163">
        <v>0</v>
      </c>
      <c r="L29" s="163">
        <v>0</v>
      </c>
      <c r="M29" s="191">
        <v>20400000</v>
      </c>
    </row>
    <row r="30" spans="1:13" ht="15" customHeight="1">
      <c r="A30" s="18">
        <v>17</v>
      </c>
      <c r="B30" s="219" t="s">
        <v>35</v>
      </c>
      <c r="C30" s="220"/>
      <c r="D30" s="220"/>
      <c r="E30" s="220"/>
      <c r="F30" s="220"/>
      <c r="G30" s="221"/>
      <c r="H30" s="165">
        <v>15767</v>
      </c>
      <c r="I30" s="166">
        <v>19</v>
      </c>
      <c r="J30" s="111">
        <f t="shared" si="0"/>
        <v>0.12050485190587938</v>
      </c>
      <c r="K30" s="163">
        <v>0</v>
      </c>
      <c r="L30" s="163">
        <v>0</v>
      </c>
      <c r="M30" s="191">
        <v>129600</v>
      </c>
    </row>
    <row r="31" spans="1:13" ht="15" customHeight="1" thickBot="1">
      <c r="A31" s="19">
        <v>18</v>
      </c>
      <c r="B31" s="259" t="s">
        <v>44</v>
      </c>
      <c r="C31" s="260"/>
      <c r="D31" s="260"/>
      <c r="E31" s="260"/>
      <c r="F31" s="260"/>
      <c r="G31" s="261"/>
      <c r="H31" s="186">
        <v>123532</v>
      </c>
      <c r="I31" s="187">
        <v>54</v>
      </c>
      <c r="J31" s="156">
        <f t="shared" si="0"/>
        <v>0.043713369815108635</v>
      </c>
      <c r="K31" s="192">
        <v>0</v>
      </c>
      <c r="L31" s="186">
        <v>0</v>
      </c>
      <c r="M31" s="193">
        <v>103200</v>
      </c>
    </row>
    <row r="32" spans="2:13" ht="12.75">
      <c r="B32" s="41" t="s">
        <v>78</v>
      </c>
      <c r="D32" s="30"/>
      <c r="E32" s="30"/>
      <c r="F32" s="30"/>
      <c r="G32" s="30"/>
      <c r="K32" s="194"/>
      <c r="L32" s="194"/>
      <c r="M32" s="194"/>
    </row>
    <row r="33" spans="2:13" ht="12.75" customHeight="1"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ht="19.5" customHeight="1" thickBot="1">
      <c r="A34" s="25" t="s">
        <v>87</v>
      </c>
    </row>
    <row r="35" spans="1:13" ht="42" customHeight="1">
      <c r="A35" s="237" t="s">
        <v>3</v>
      </c>
      <c r="B35" s="238"/>
      <c r="C35" s="238"/>
      <c r="D35" s="239"/>
      <c r="E35" s="198" t="s">
        <v>16</v>
      </c>
      <c r="F35" s="196"/>
      <c r="G35" s="196"/>
      <c r="H35" s="198" t="s">
        <v>18</v>
      </c>
      <c r="I35" s="196"/>
      <c r="J35" s="197"/>
      <c r="K35" s="196" t="s">
        <v>15</v>
      </c>
      <c r="L35" s="196"/>
      <c r="M35" s="197"/>
    </row>
    <row r="36" spans="1:13" ht="15" customHeight="1">
      <c r="A36" s="240"/>
      <c r="B36" s="214"/>
      <c r="C36" s="214"/>
      <c r="D36" s="241"/>
      <c r="E36" s="49" t="s">
        <v>10</v>
      </c>
      <c r="F36" s="50" t="s">
        <v>11</v>
      </c>
      <c r="G36" s="51" t="s">
        <v>12</v>
      </c>
      <c r="H36" s="49" t="s">
        <v>10</v>
      </c>
      <c r="I36" s="50" t="s">
        <v>11</v>
      </c>
      <c r="J36" s="52" t="s">
        <v>12</v>
      </c>
      <c r="K36" s="53" t="s">
        <v>10</v>
      </c>
      <c r="L36" s="50" t="s">
        <v>11</v>
      </c>
      <c r="M36" s="52" t="s">
        <v>12</v>
      </c>
    </row>
    <row r="37" spans="1:13" ht="14.25">
      <c r="A37" s="240"/>
      <c r="B37" s="214"/>
      <c r="C37" s="214"/>
      <c r="D37" s="241"/>
      <c r="E37" s="54" t="s">
        <v>58</v>
      </c>
      <c r="F37" s="55" t="s">
        <v>59</v>
      </c>
      <c r="G37" s="56" t="s">
        <v>60</v>
      </c>
      <c r="H37" s="54" t="s">
        <v>62</v>
      </c>
      <c r="I37" s="55" t="s">
        <v>63</v>
      </c>
      <c r="J37" s="57" t="s">
        <v>64</v>
      </c>
      <c r="K37" s="58" t="s">
        <v>66</v>
      </c>
      <c r="L37" s="55" t="s">
        <v>67</v>
      </c>
      <c r="M37" s="57" t="s">
        <v>68</v>
      </c>
    </row>
    <row r="38" spans="1:13" ht="15" customHeight="1" thickBot="1">
      <c r="A38" s="242"/>
      <c r="B38" s="243"/>
      <c r="C38" s="243"/>
      <c r="D38" s="244"/>
      <c r="E38" s="20"/>
      <c r="F38" s="21" t="s">
        <v>13</v>
      </c>
      <c r="G38" s="21"/>
      <c r="H38" s="38"/>
      <c r="I38" s="21" t="s">
        <v>14</v>
      </c>
      <c r="J38" s="40"/>
      <c r="K38" s="21"/>
      <c r="L38" s="21" t="s">
        <v>17</v>
      </c>
      <c r="M38" s="22"/>
    </row>
    <row r="39" spans="1:13" ht="12.75">
      <c r="A39" s="32" t="s">
        <v>5</v>
      </c>
      <c r="B39" s="33"/>
      <c r="C39" s="33"/>
      <c r="D39" s="34"/>
      <c r="E39" s="118">
        <f aca="true" t="shared" si="1" ref="E39:J39">E40+E41+E42</f>
        <v>2.333313821772118</v>
      </c>
      <c r="F39" s="119">
        <f t="shared" si="1"/>
        <v>2.81678593760856</v>
      </c>
      <c r="G39" s="120">
        <f t="shared" si="1"/>
        <v>0.13851351351351351</v>
      </c>
      <c r="H39" s="118">
        <f t="shared" si="1"/>
        <v>148.74707607569997</v>
      </c>
      <c r="I39" s="119">
        <f t="shared" si="1"/>
        <v>160.49909685897788</v>
      </c>
      <c r="J39" s="120">
        <f t="shared" si="1"/>
        <v>13.391891925000001</v>
      </c>
      <c r="K39" s="118">
        <f aca="true" t="shared" si="2" ref="K39:M44">IF(E39,H39/E39,0)</f>
        <v>63.74927996729078</v>
      </c>
      <c r="L39" s="119">
        <f t="shared" si="2"/>
        <v>56.97951509770777</v>
      </c>
      <c r="M39" s="120">
        <f t="shared" si="2"/>
        <v>96.68292706829268</v>
      </c>
    </row>
    <row r="40" spans="1:13" ht="12.75">
      <c r="A40" s="35"/>
      <c r="B40" s="36" t="s">
        <v>55</v>
      </c>
      <c r="C40" s="36"/>
      <c r="D40" s="37"/>
      <c r="E40" s="121">
        <v>2.0075401765303766</v>
      </c>
      <c r="F40" s="122">
        <v>2.3756687278538178</v>
      </c>
      <c r="G40" s="169">
        <v>0.08108108108108109</v>
      </c>
      <c r="H40" s="121">
        <v>128.81142615382015</v>
      </c>
      <c r="I40" s="122">
        <v>137.323316962556</v>
      </c>
      <c r="J40" s="123">
        <v>6.962837872972973</v>
      </c>
      <c r="K40" s="121">
        <f t="shared" si="2"/>
        <v>64.16380985034353</v>
      </c>
      <c r="L40" s="122">
        <f t="shared" si="2"/>
        <v>57.804068114586855</v>
      </c>
      <c r="M40" s="123">
        <f t="shared" si="2"/>
        <v>85.87500043333334</v>
      </c>
    </row>
    <row r="41" spans="1:13" ht="12.75">
      <c r="A41" s="29"/>
      <c r="B41" s="36" t="s">
        <v>77</v>
      </c>
      <c r="C41" s="36"/>
      <c r="D41" s="37"/>
      <c r="E41" s="121">
        <v>0.1799285138072237</v>
      </c>
      <c r="F41" s="122">
        <v>0.2754116584450775</v>
      </c>
      <c r="G41" s="169">
        <v>0.016891891891891893</v>
      </c>
      <c r="H41" s="121">
        <v>12.52167788330406</v>
      </c>
      <c r="I41" s="122">
        <v>17.52977143697631</v>
      </c>
      <c r="J41" s="123">
        <v>5.054054056756757</v>
      </c>
      <c r="K41" s="121">
        <f t="shared" si="2"/>
        <v>69.5925154848989</v>
      </c>
      <c r="L41" s="122">
        <f t="shared" si="2"/>
        <v>63.64934417063573</v>
      </c>
      <c r="M41" s="123">
        <f t="shared" si="2"/>
        <v>299.20000016</v>
      </c>
    </row>
    <row r="42" spans="1:13" ht="13.5" thickBot="1">
      <c r="A42" s="29"/>
      <c r="B42" s="59" t="s">
        <v>56</v>
      </c>
      <c r="C42" s="59"/>
      <c r="D42" s="60"/>
      <c r="E42" s="170">
        <v>0.14584513143451744</v>
      </c>
      <c r="F42" s="171">
        <v>0.1657055513096644</v>
      </c>
      <c r="G42" s="172">
        <v>0.04054054054054054</v>
      </c>
      <c r="H42" s="170">
        <v>7.4139720385757775</v>
      </c>
      <c r="I42" s="171">
        <v>5.6460084594455635</v>
      </c>
      <c r="J42" s="173">
        <v>1.3749999952702703</v>
      </c>
      <c r="K42" s="158">
        <f t="shared" si="2"/>
        <v>50.834552827733944</v>
      </c>
      <c r="L42" s="124">
        <f t="shared" si="2"/>
        <v>34.07253658566038</v>
      </c>
      <c r="M42" s="125">
        <f t="shared" si="2"/>
        <v>33.916666549999995</v>
      </c>
    </row>
    <row r="43" spans="1:13" ht="13.5" thickBot="1">
      <c r="A43" s="61" t="s">
        <v>4</v>
      </c>
      <c r="B43" s="62"/>
      <c r="C43" s="62"/>
      <c r="D43" s="63"/>
      <c r="E43" s="174">
        <v>0.5413543277732014</v>
      </c>
      <c r="F43" s="175">
        <v>0.5115681233933161</v>
      </c>
      <c r="G43" s="176">
        <v>0</v>
      </c>
      <c r="H43" s="174">
        <v>147.9142889764251</v>
      </c>
      <c r="I43" s="175">
        <v>150.52449107919153</v>
      </c>
      <c r="J43" s="177">
        <v>0</v>
      </c>
      <c r="K43" s="159">
        <f t="shared" si="2"/>
        <v>273.2300849701405</v>
      </c>
      <c r="L43" s="160">
        <f t="shared" si="2"/>
        <v>294.2413418583192</v>
      </c>
      <c r="M43" s="157">
        <f t="shared" si="2"/>
        <v>0</v>
      </c>
    </row>
    <row r="44" spans="1:13" ht="13.5" thickTop="1">
      <c r="A44" s="32" t="s">
        <v>81</v>
      </c>
      <c r="B44" s="33"/>
      <c r="C44" s="33"/>
      <c r="D44" s="34"/>
      <c r="E44" s="126">
        <f aca="true" t="shared" si="3" ref="E44:J44">E39+E43</f>
        <v>2.874668149545319</v>
      </c>
      <c r="F44" s="127">
        <f t="shared" si="3"/>
        <v>3.328354061001876</v>
      </c>
      <c r="G44" s="127">
        <f t="shared" si="3"/>
        <v>0.13851351351351351</v>
      </c>
      <c r="H44" s="126">
        <f t="shared" si="3"/>
        <v>296.66136505212506</v>
      </c>
      <c r="I44" s="127">
        <f t="shared" si="3"/>
        <v>311.0235879381694</v>
      </c>
      <c r="J44" s="128">
        <f t="shared" si="3"/>
        <v>13.391891925000001</v>
      </c>
      <c r="K44" s="126">
        <f t="shared" si="2"/>
        <v>103.19847356956573</v>
      </c>
      <c r="L44" s="127">
        <f t="shared" si="2"/>
        <v>93.44666529994932</v>
      </c>
      <c r="M44" s="128">
        <f t="shared" si="2"/>
        <v>96.68292706829268</v>
      </c>
    </row>
    <row r="45" spans="1:13" ht="13.5" thickBot="1">
      <c r="A45" s="38" t="s">
        <v>82</v>
      </c>
      <c r="B45" s="39"/>
      <c r="C45" s="39"/>
      <c r="D45" s="40"/>
      <c r="E45" s="234">
        <f>Histor!P9+Histor!P10</f>
        <v>2.8762867256937668</v>
      </c>
      <c r="F45" s="235"/>
      <c r="G45" s="235"/>
      <c r="H45" s="234">
        <f>Histor!P25+Histor!P26</f>
        <v>296.69619762927323</v>
      </c>
      <c r="I45" s="235"/>
      <c r="J45" s="236"/>
      <c r="K45" s="245">
        <f>H45/E45</f>
        <v>103.15251083242038</v>
      </c>
      <c r="L45" s="235"/>
      <c r="M45" s="236"/>
    </row>
    <row r="46" spans="5:15" ht="12.75">
      <c r="E46" s="70"/>
      <c r="F46" s="70"/>
      <c r="G46" s="70"/>
      <c r="H46" s="70"/>
      <c r="I46" s="70"/>
      <c r="J46" s="70"/>
      <c r="N46" s="25"/>
      <c r="O46" s="25"/>
    </row>
    <row r="47" ht="2.25" customHeight="1"/>
    <row r="48" ht="17.25" customHeight="1">
      <c r="A48" s="25" t="s">
        <v>79</v>
      </c>
    </row>
    <row r="73" ht="18.75" customHeight="1"/>
    <row r="74" ht="12.75" customHeight="1">
      <c r="A74" s="25" t="s">
        <v>80</v>
      </c>
    </row>
    <row r="75" ht="12.75" customHeight="1"/>
    <row r="76" ht="12.75" customHeight="1">
      <c r="A76" s="23" t="s">
        <v>88</v>
      </c>
    </row>
    <row r="96" ht="12.75">
      <c r="A96" s="25"/>
    </row>
  </sheetData>
  <sheetProtection/>
  <mergeCells count="38">
    <mergeCell ref="K45:M45"/>
    <mergeCell ref="A10:D10"/>
    <mergeCell ref="A11:D11"/>
    <mergeCell ref="A5:C5"/>
    <mergeCell ref="A7:D7"/>
    <mergeCell ref="A8:D8"/>
    <mergeCell ref="A9:D9"/>
    <mergeCell ref="B30:G30"/>
    <mergeCell ref="B31:G31"/>
    <mergeCell ref="E45:G45"/>
    <mergeCell ref="H45:J45"/>
    <mergeCell ref="A35:D38"/>
    <mergeCell ref="B26:G26"/>
    <mergeCell ref="B27:G27"/>
    <mergeCell ref="B28:G28"/>
    <mergeCell ref="B29:G29"/>
    <mergeCell ref="B24:G24"/>
    <mergeCell ref="B25:G25"/>
    <mergeCell ref="B15:G18"/>
    <mergeCell ref="B19:G19"/>
    <mergeCell ref="B20:G20"/>
    <mergeCell ref="B21:G21"/>
    <mergeCell ref="I16:J17"/>
    <mergeCell ref="H16:H17"/>
    <mergeCell ref="I10:M10"/>
    <mergeCell ref="I11:M11"/>
    <mergeCell ref="B22:G22"/>
    <mergeCell ref="B23:G23"/>
    <mergeCell ref="A2:M2"/>
    <mergeCell ref="K35:M35"/>
    <mergeCell ref="E35:G35"/>
    <mergeCell ref="H35:J35"/>
    <mergeCell ref="A3:M3"/>
    <mergeCell ref="A15:A18"/>
    <mergeCell ref="K15:K17"/>
    <mergeCell ref="L15:L17"/>
    <mergeCell ref="M15:M17"/>
    <mergeCell ref="H15:J15"/>
  </mergeCells>
  <printOptions/>
  <pageMargins left="0.5905511811023623" right="0.5905511811023623" top="0.38" bottom="0.5118110236220472" header="0.39" footer="0.5118110236220472"/>
  <pageSetup fitToHeight="3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3" width="4.7109375" style="0" customWidth="1"/>
    <col min="4" max="4" width="36.57421875" style="0" customWidth="1"/>
    <col min="5" max="13" width="10.7109375" style="0" customWidth="1"/>
    <col min="14" max="14" width="10.140625" style="0" customWidth="1"/>
    <col min="15" max="15" width="10.8515625" style="0" customWidth="1"/>
    <col min="16" max="16" width="11.421875" style="0" customWidth="1"/>
  </cols>
  <sheetData>
    <row r="1" spans="4:13" ht="12.75">
      <c r="D1" s="106"/>
      <c r="E1" s="277" t="s">
        <v>10</v>
      </c>
      <c r="F1" s="278"/>
      <c r="G1" s="278"/>
      <c r="H1" s="277" t="s">
        <v>11</v>
      </c>
      <c r="I1" s="278"/>
      <c r="J1" s="279"/>
      <c r="K1" s="278" t="s">
        <v>12</v>
      </c>
      <c r="L1" s="278"/>
      <c r="M1" s="279"/>
    </row>
    <row r="2" spans="4:13" ht="12.75">
      <c r="D2" s="107" t="s">
        <v>21</v>
      </c>
      <c r="E2" s="112">
        <v>3520259</v>
      </c>
      <c r="F2" s="167">
        <v>3530338</v>
      </c>
      <c r="G2" s="113">
        <f>Vzor!E8</f>
        <v>3542032</v>
      </c>
      <c r="H2" s="112">
        <v>13784</v>
      </c>
      <c r="I2" s="167">
        <v>14165</v>
      </c>
      <c r="J2" s="113">
        <f>Vzor!F8</f>
        <v>14379</v>
      </c>
      <c r="K2" s="112">
        <v>89</v>
      </c>
      <c r="L2" s="167">
        <v>102</v>
      </c>
      <c r="M2" s="113">
        <f>Vzor!G8</f>
        <v>103</v>
      </c>
    </row>
    <row r="3" spans="4:15" ht="13.5" thickBot="1">
      <c r="D3" s="108" t="s">
        <v>85</v>
      </c>
      <c r="E3" s="114">
        <v>3499924</v>
      </c>
      <c r="F3" s="115">
        <v>3515153</v>
      </c>
      <c r="G3" s="161">
        <v>3519281</v>
      </c>
      <c r="H3" s="116">
        <v>14386</v>
      </c>
      <c r="I3" s="117">
        <v>14735</v>
      </c>
      <c r="J3" s="162">
        <v>14393</v>
      </c>
      <c r="K3" s="116">
        <v>454</v>
      </c>
      <c r="L3" s="117">
        <v>557</v>
      </c>
      <c r="M3" s="162">
        <v>296</v>
      </c>
      <c r="N3" s="168"/>
      <c r="O3" s="65"/>
    </row>
    <row r="4" ht="13.5" thickBot="1"/>
    <row r="5" spans="1:18" ht="12.75" customHeight="1">
      <c r="A5" s="237" t="s">
        <v>3</v>
      </c>
      <c r="B5" s="238"/>
      <c r="C5" s="238"/>
      <c r="D5" s="239"/>
      <c r="E5" s="198" t="s">
        <v>19</v>
      </c>
      <c r="F5" s="196"/>
      <c r="G5" s="196"/>
      <c r="H5" s="196"/>
      <c r="I5" s="196"/>
      <c r="J5" s="196"/>
      <c r="K5" s="196"/>
      <c r="L5" s="196"/>
      <c r="M5" s="196"/>
      <c r="N5" s="237" t="s">
        <v>24</v>
      </c>
      <c r="O5" s="238"/>
      <c r="P5" s="239"/>
      <c r="Q5" s="66"/>
      <c r="R5" s="66"/>
    </row>
    <row r="6" spans="1:18" ht="12.75">
      <c r="A6" s="240"/>
      <c r="B6" s="214"/>
      <c r="C6" s="214"/>
      <c r="D6" s="241"/>
      <c r="E6" s="280" t="s">
        <v>10</v>
      </c>
      <c r="F6" s="266"/>
      <c r="G6" s="281"/>
      <c r="H6" s="282" t="s">
        <v>11</v>
      </c>
      <c r="I6" s="266"/>
      <c r="J6" s="281"/>
      <c r="K6" s="282" t="s">
        <v>12</v>
      </c>
      <c r="L6" s="266"/>
      <c r="M6" s="266"/>
      <c r="N6" s="262" t="s">
        <v>25</v>
      </c>
      <c r="O6" s="263"/>
      <c r="P6" s="264"/>
      <c r="Q6" s="66"/>
      <c r="R6" s="66"/>
    </row>
    <row r="7" spans="1:18" ht="14.25">
      <c r="A7" s="240"/>
      <c r="B7" s="214"/>
      <c r="C7" s="214"/>
      <c r="D7" s="241"/>
      <c r="E7" s="265" t="s">
        <v>58</v>
      </c>
      <c r="F7" s="266"/>
      <c r="G7" s="281"/>
      <c r="H7" s="297" t="s">
        <v>59</v>
      </c>
      <c r="I7" s="266"/>
      <c r="J7" s="281"/>
      <c r="K7" s="297" t="s">
        <v>60</v>
      </c>
      <c r="L7" s="266"/>
      <c r="M7" s="266"/>
      <c r="N7" s="265" t="s">
        <v>61</v>
      </c>
      <c r="O7" s="266"/>
      <c r="P7" s="267"/>
      <c r="Q7" s="66"/>
      <c r="R7" s="66"/>
    </row>
    <row r="8" spans="1:18" ht="13.5" thickBot="1">
      <c r="A8" s="242"/>
      <c r="B8" s="243"/>
      <c r="C8" s="243"/>
      <c r="D8" s="244"/>
      <c r="E8" s="42">
        <v>2009</v>
      </c>
      <c r="F8" s="43">
        <v>2010</v>
      </c>
      <c r="G8" s="43">
        <v>2011</v>
      </c>
      <c r="H8" s="43">
        <v>2009</v>
      </c>
      <c r="I8" s="43">
        <v>2010</v>
      </c>
      <c r="J8" s="43">
        <v>2011</v>
      </c>
      <c r="K8" s="43">
        <v>2009</v>
      </c>
      <c r="L8" s="43">
        <v>2010</v>
      </c>
      <c r="M8" s="109">
        <v>2011</v>
      </c>
      <c r="N8" s="42">
        <v>2009</v>
      </c>
      <c r="O8" s="43">
        <v>2010</v>
      </c>
      <c r="P8" s="67">
        <v>2011</v>
      </c>
      <c r="Q8" s="66"/>
      <c r="R8" s="66"/>
    </row>
    <row r="9" spans="1:18" ht="13.5" customHeight="1" thickBot="1">
      <c r="A9" s="71" t="s">
        <v>4</v>
      </c>
      <c r="B9" s="72"/>
      <c r="C9" s="72"/>
      <c r="D9" s="73"/>
      <c r="E9" s="129">
        <v>0.5677388137570987</v>
      </c>
      <c r="F9" s="129">
        <v>0.6512373714600759</v>
      </c>
      <c r="G9" s="129">
        <f>Vzor!E43</f>
        <v>0.5413543277732014</v>
      </c>
      <c r="H9" s="129">
        <v>0.6164326428472126</v>
      </c>
      <c r="I9" s="129">
        <v>0.6884967763827621</v>
      </c>
      <c r="J9" s="129">
        <f>Vzor!F43</f>
        <v>0.5115681233933161</v>
      </c>
      <c r="K9" s="129">
        <v>0</v>
      </c>
      <c r="L9" s="129">
        <v>0.003590664272890485</v>
      </c>
      <c r="M9" s="130">
        <f>Vzor!G43</f>
        <v>0</v>
      </c>
      <c r="N9" s="131">
        <f aca="true" t="shared" si="0" ref="N9:P10">(E9*E$3+H9*H$3+K9*K$3)/(E$3+H$3+K$3)</f>
        <v>0.5678647840936119</v>
      </c>
      <c r="O9" s="129">
        <f t="shared" si="0"/>
        <v>0.651290701313857</v>
      </c>
      <c r="P9" s="132">
        <f t="shared" si="0"/>
        <v>0.5411876727872619</v>
      </c>
      <c r="Q9" s="66"/>
      <c r="R9" s="66"/>
    </row>
    <row r="10" spans="1:18" ht="13.5" thickTop="1">
      <c r="A10" s="74" t="s">
        <v>5</v>
      </c>
      <c r="B10" s="75"/>
      <c r="C10" s="75"/>
      <c r="D10" s="76"/>
      <c r="E10" s="133">
        <v>2.481636509821356</v>
      </c>
      <c r="F10" s="134">
        <v>2.222131440651374</v>
      </c>
      <c r="G10" s="134">
        <f>G11+G16+G17+G18</f>
        <v>2.333313821772118</v>
      </c>
      <c r="H10" s="134">
        <v>2.8689698317808987</v>
      </c>
      <c r="I10" s="134">
        <v>2.620156090939939</v>
      </c>
      <c r="J10" s="134">
        <f>J11+J16+J17+J18</f>
        <v>2.81678593760856</v>
      </c>
      <c r="K10" s="134">
        <v>0.08590308370044053</v>
      </c>
      <c r="L10" s="134">
        <v>0.059245960502693</v>
      </c>
      <c r="M10" s="135">
        <f>M11+M16+M17+M18</f>
        <v>0.13851351351351351</v>
      </c>
      <c r="N10" s="136">
        <f t="shared" si="0"/>
        <v>2.482912417448227</v>
      </c>
      <c r="O10" s="137">
        <f t="shared" si="0"/>
        <v>2.223451434592523</v>
      </c>
      <c r="P10" s="138">
        <f t="shared" si="0"/>
        <v>2.335099052906505</v>
      </c>
      <c r="Q10" s="66"/>
      <c r="R10" s="66"/>
    </row>
    <row r="11" spans="1:18" ht="12.75">
      <c r="A11" s="77"/>
      <c r="B11" s="78" t="s">
        <v>6</v>
      </c>
      <c r="C11" s="78"/>
      <c r="D11" s="79"/>
      <c r="E11" s="139">
        <v>2.3974561104755416</v>
      </c>
      <c r="F11" s="140">
        <v>2.214694779999619</v>
      </c>
      <c r="G11" s="140">
        <f>G12+G15</f>
        <v>2.2024265752010144</v>
      </c>
      <c r="H11" s="140">
        <v>2.777213958014737</v>
      </c>
      <c r="I11" s="140">
        <v>2.6144553783508653</v>
      </c>
      <c r="J11" s="140">
        <f>J12+J15</f>
        <v>2.6678941151948865</v>
      </c>
      <c r="K11" s="140">
        <v>0.037444933920704845</v>
      </c>
      <c r="L11" s="140">
        <v>0.059245960502693</v>
      </c>
      <c r="M11" s="141">
        <f>M12+M15</f>
        <v>0.09797297297297297</v>
      </c>
      <c r="N11" s="139">
        <f aca="true" t="shared" si="1" ref="N11:P18">(E11*E$3+H11*H$3+K11*K$3)/(E$3+H$3+K$3)</f>
        <v>2.3987056257546735</v>
      </c>
      <c r="O11" s="140">
        <f t="shared" si="1"/>
        <v>2.2160231925437164</v>
      </c>
      <c r="P11" s="142">
        <f t="shared" si="1"/>
        <v>2.204146045382389</v>
      </c>
      <c r="Q11" s="66"/>
      <c r="R11" s="66"/>
    </row>
    <row r="12" spans="1:18" ht="12.75">
      <c r="A12" s="80"/>
      <c r="B12" s="81"/>
      <c r="C12" s="78" t="s">
        <v>7</v>
      </c>
      <c r="D12" s="79"/>
      <c r="E12" s="139">
        <v>1.637239090223102</v>
      </c>
      <c r="F12" s="140">
        <v>2.0001715430309863</v>
      </c>
      <c r="G12" s="140">
        <f>G13+G14</f>
        <v>2.0224980613937906</v>
      </c>
      <c r="H12" s="140">
        <v>1.9176502502432924</v>
      </c>
      <c r="I12" s="140">
        <v>2.3404139803189685</v>
      </c>
      <c r="J12" s="140">
        <f>J13+J14</f>
        <v>2.392482456749809</v>
      </c>
      <c r="K12" s="140">
        <v>0.02640638766519824</v>
      </c>
      <c r="L12" s="140">
        <v>0.05206463195691203</v>
      </c>
      <c r="M12" s="141">
        <f>M13+M14</f>
        <v>0.08108108108108109</v>
      </c>
      <c r="N12" s="139">
        <f t="shared" si="1"/>
        <v>1.6381787484479755</v>
      </c>
      <c r="O12" s="140">
        <f t="shared" si="1"/>
        <v>2.0012842573669896</v>
      </c>
      <c r="P12" s="142">
        <f t="shared" si="1"/>
        <v>2.023842307659658</v>
      </c>
      <c r="Q12" s="66"/>
      <c r="R12" s="66"/>
    </row>
    <row r="13" spans="1:18" ht="12.75">
      <c r="A13" s="80"/>
      <c r="B13" s="82"/>
      <c r="C13" s="81"/>
      <c r="D13" s="79" t="s">
        <v>0</v>
      </c>
      <c r="E13" s="143">
        <v>1.2118115666540188</v>
      </c>
      <c r="F13" s="143">
        <v>1.8298759684144617</v>
      </c>
      <c r="G13" s="143">
        <f>Vzor!E40</f>
        <v>2.0075401765303766</v>
      </c>
      <c r="H13" s="140">
        <v>1.3701735367718617</v>
      </c>
      <c r="I13" s="141">
        <v>2.0975229046487955</v>
      </c>
      <c r="J13" s="141">
        <f>Vzor!F40</f>
        <v>2.3756687278538178</v>
      </c>
      <c r="K13" s="140">
        <v>0.01759581497797357</v>
      </c>
      <c r="L13" s="140">
        <v>0.03590664272890485</v>
      </c>
      <c r="M13" s="144">
        <f>Vzor!G40</f>
        <v>0.08108108108108109</v>
      </c>
      <c r="N13" s="139">
        <f t="shared" si="1"/>
        <v>1.2123054892476421</v>
      </c>
      <c r="O13" s="140">
        <f t="shared" si="1"/>
        <v>1.8307100096446765</v>
      </c>
      <c r="P13" s="142">
        <f>(G13*G$3+J13*J$3+M13*M$3)/(G$3+J$3+M$3)</f>
        <v>2.0088781172449117</v>
      </c>
      <c r="Q13" s="66"/>
      <c r="R13" s="66"/>
    </row>
    <row r="14" spans="1:18" ht="12.75">
      <c r="A14" s="80"/>
      <c r="B14" s="82"/>
      <c r="C14" s="83"/>
      <c r="D14" s="76" t="s">
        <v>1</v>
      </c>
      <c r="E14" s="143">
        <v>0.4254275235690832</v>
      </c>
      <c r="F14" s="143">
        <v>0.1702955746165245</v>
      </c>
      <c r="G14" s="143">
        <v>0.014957884863413862</v>
      </c>
      <c r="H14" s="140">
        <v>0.5474767134714306</v>
      </c>
      <c r="I14" s="141">
        <v>0.24289107567017307</v>
      </c>
      <c r="J14" s="141">
        <v>0.016813728895991108</v>
      </c>
      <c r="K14" s="140">
        <v>0.00881057268722467</v>
      </c>
      <c r="L14" s="140">
        <v>0.01615798922800718</v>
      </c>
      <c r="M14" s="144">
        <v>0</v>
      </c>
      <c r="N14" s="139">
        <f t="shared" si="1"/>
        <v>0.4258732592003332</v>
      </c>
      <c r="O14" s="140">
        <f t="shared" si="1"/>
        <v>0.17057424772231264</v>
      </c>
      <c r="P14" s="142">
        <f t="shared" si="1"/>
        <v>0.014964190414746023</v>
      </c>
      <c r="Q14" s="66"/>
      <c r="R14" s="66"/>
    </row>
    <row r="15" spans="1:18" ht="12.75">
      <c r="A15" s="80"/>
      <c r="B15" s="83"/>
      <c r="C15" s="75" t="s">
        <v>70</v>
      </c>
      <c r="D15" s="76"/>
      <c r="E15" s="143">
        <v>0.7602170202524398</v>
      </c>
      <c r="F15" s="143">
        <v>0.21452323696863265</v>
      </c>
      <c r="G15" s="143">
        <f>Vzor!E41</f>
        <v>0.1799285138072237</v>
      </c>
      <c r="H15" s="140">
        <v>0.8595637077714445</v>
      </c>
      <c r="I15" s="141">
        <v>0.27404139803189687</v>
      </c>
      <c r="J15" s="141">
        <f>Vzor!F41</f>
        <v>0.2754116584450775</v>
      </c>
      <c r="K15" s="140">
        <v>0.011038546255506609</v>
      </c>
      <c r="L15" s="140">
        <v>0.00718132854578097</v>
      </c>
      <c r="M15" s="144">
        <f>Vzor!G41</f>
        <v>0.016891891891891893</v>
      </c>
      <c r="N15" s="139">
        <f t="shared" si="1"/>
        <v>0.7605268773066982</v>
      </c>
      <c r="O15" s="140">
        <f t="shared" si="1"/>
        <v>0.214738935176727</v>
      </c>
      <c r="P15" s="142">
        <f t="shared" si="1"/>
        <v>0.1803037377227311</v>
      </c>
      <c r="Q15" s="66"/>
      <c r="R15" s="66"/>
    </row>
    <row r="16" spans="1:18" ht="12.75">
      <c r="A16" s="80"/>
      <c r="B16" s="78" t="s">
        <v>8</v>
      </c>
      <c r="C16" s="78"/>
      <c r="D16" s="79"/>
      <c r="E16" s="143">
        <v>0.0026374858425497237</v>
      </c>
      <c r="F16" s="143">
        <v>0.006522902417049841</v>
      </c>
      <c r="G16" s="143">
        <v>0.0022990491523694756</v>
      </c>
      <c r="H16" s="140">
        <v>0.0031280411511191435</v>
      </c>
      <c r="I16" s="141">
        <v>0.0049541907024092295</v>
      </c>
      <c r="J16" s="141">
        <v>0.004863475300493295</v>
      </c>
      <c r="K16" s="140">
        <v>0</v>
      </c>
      <c r="L16" s="140">
        <v>0</v>
      </c>
      <c r="M16" s="144">
        <v>0</v>
      </c>
      <c r="N16" s="139">
        <f>(E16*E$3+H16*H$3+K16*K$3)/(E$3+H$3+K$3)</f>
        <v>0.0026391530128338633</v>
      </c>
      <c r="O16" s="140">
        <f t="shared" si="1"/>
        <v>0.006515325971655131</v>
      </c>
      <c r="P16" s="142">
        <f t="shared" si="1"/>
        <v>0.0023093008712581037</v>
      </c>
      <c r="Q16" s="66"/>
      <c r="R16" s="66"/>
    </row>
    <row r="17" spans="1:18" ht="12.75">
      <c r="A17" s="80"/>
      <c r="B17" s="78" t="s">
        <v>9</v>
      </c>
      <c r="C17" s="78"/>
      <c r="D17" s="79"/>
      <c r="E17" s="143">
        <v>0</v>
      </c>
      <c r="F17" s="143">
        <v>0</v>
      </c>
      <c r="G17" s="143">
        <v>0</v>
      </c>
      <c r="H17" s="140">
        <v>0</v>
      </c>
      <c r="I17" s="141">
        <v>0</v>
      </c>
      <c r="J17" s="141">
        <v>0</v>
      </c>
      <c r="K17" s="140">
        <v>0</v>
      </c>
      <c r="L17" s="140">
        <v>0</v>
      </c>
      <c r="M17" s="144">
        <v>0</v>
      </c>
      <c r="N17" s="139">
        <f t="shared" si="1"/>
        <v>0</v>
      </c>
      <c r="O17" s="140">
        <f t="shared" si="1"/>
        <v>0</v>
      </c>
      <c r="P17" s="142">
        <f t="shared" si="1"/>
        <v>0</v>
      </c>
      <c r="Q17" s="66"/>
      <c r="R17" s="66"/>
    </row>
    <row r="18" spans="1:18" ht="13.5" thickBot="1">
      <c r="A18" s="84"/>
      <c r="B18" s="85" t="s">
        <v>2</v>
      </c>
      <c r="C18" s="85"/>
      <c r="D18" s="86"/>
      <c r="E18" s="145">
        <v>0.08154291350326465</v>
      </c>
      <c r="F18" s="145">
        <v>0.0009137582347055733</v>
      </c>
      <c r="G18" s="145">
        <v>0.12858819741873412</v>
      </c>
      <c r="H18" s="146">
        <v>0.0886278326150424</v>
      </c>
      <c r="I18" s="147">
        <v>0.0007465218866644044</v>
      </c>
      <c r="J18" s="147">
        <v>0.14402834711318002</v>
      </c>
      <c r="K18" s="146">
        <v>0.048458149779735685</v>
      </c>
      <c r="L18" s="146">
        <v>0</v>
      </c>
      <c r="M18" s="148">
        <v>0.04054054054054054</v>
      </c>
      <c r="N18" s="149">
        <f t="shared" si="1"/>
        <v>0.08156763868071938</v>
      </c>
      <c r="O18" s="146">
        <f t="shared" si="1"/>
        <v>0.0009129160771517472</v>
      </c>
      <c r="P18" s="150">
        <f t="shared" si="1"/>
        <v>0.12864370665285785</v>
      </c>
      <c r="Q18" s="66"/>
      <c r="R18" s="66"/>
    </row>
    <row r="19" spans="1:18" ht="13.5" thickBot="1">
      <c r="A19" s="85"/>
      <c r="B19" s="87" t="s">
        <v>53</v>
      </c>
      <c r="C19" s="88"/>
      <c r="D19" s="88"/>
      <c r="E19" s="151">
        <f>E16+E17+E18+E14</f>
        <v>0.5096079229148975</v>
      </c>
      <c r="F19" s="151">
        <f>F16+F17+F18+F14</f>
        <v>0.17773223526827991</v>
      </c>
      <c r="G19" s="152">
        <f>G16+G17+G18+G14</f>
        <v>0.14584513143451747</v>
      </c>
      <c r="H19" s="68"/>
      <c r="I19" s="68"/>
      <c r="J19" s="68"/>
      <c r="K19" s="68"/>
      <c r="L19" s="68"/>
      <c r="M19" s="68"/>
      <c r="N19" s="68"/>
      <c r="O19" s="68"/>
      <c r="P19" s="68"/>
      <c r="Q19" s="66"/>
      <c r="R19" s="66"/>
    </row>
    <row r="20" spans="1:18" ht="13.5" thickBot="1">
      <c r="A20" s="89"/>
      <c r="B20" s="89"/>
      <c r="C20" s="89"/>
      <c r="D20" s="89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66"/>
    </row>
    <row r="21" spans="1:18" ht="12.75">
      <c r="A21" s="283" t="s">
        <v>3</v>
      </c>
      <c r="B21" s="284"/>
      <c r="C21" s="284"/>
      <c r="D21" s="285"/>
      <c r="E21" s="294" t="s">
        <v>20</v>
      </c>
      <c r="F21" s="295"/>
      <c r="G21" s="295"/>
      <c r="H21" s="295"/>
      <c r="I21" s="295"/>
      <c r="J21" s="295"/>
      <c r="K21" s="295"/>
      <c r="L21" s="295"/>
      <c r="M21" s="295"/>
      <c r="N21" s="268" t="s">
        <v>22</v>
      </c>
      <c r="O21" s="269"/>
      <c r="P21" s="270"/>
      <c r="Q21" s="66"/>
      <c r="R21" s="66"/>
    </row>
    <row r="22" spans="1:18" ht="12.75">
      <c r="A22" s="286"/>
      <c r="B22" s="287"/>
      <c r="C22" s="287"/>
      <c r="D22" s="288"/>
      <c r="E22" s="292" t="s">
        <v>10</v>
      </c>
      <c r="F22" s="275"/>
      <c r="G22" s="293"/>
      <c r="H22" s="298" t="s">
        <v>11</v>
      </c>
      <c r="I22" s="275"/>
      <c r="J22" s="293"/>
      <c r="K22" s="298" t="s">
        <v>12</v>
      </c>
      <c r="L22" s="275"/>
      <c r="M22" s="275"/>
      <c r="N22" s="271" t="s">
        <v>23</v>
      </c>
      <c r="O22" s="272"/>
      <c r="P22" s="273"/>
      <c r="Q22" s="66"/>
      <c r="R22" s="66"/>
    </row>
    <row r="23" spans="1:18" ht="14.25">
      <c r="A23" s="286"/>
      <c r="B23" s="287"/>
      <c r="C23" s="287"/>
      <c r="D23" s="288"/>
      <c r="E23" s="274" t="s">
        <v>62</v>
      </c>
      <c r="F23" s="275"/>
      <c r="G23" s="293"/>
      <c r="H23" s="296" t="s">
        <v>63</v>
      </c>
      <c r="I23" s="275"/>
      <c r="J23" s="293"/>
      <c r="K23" s="296" t="s">
        <v>64</v>
      </c>
      <c r="L23" s="275"/>
      <c r="M23" s="275"/>
      <c r="N23" s="274" t="s">
        <v>65</v>
      </c>
      <c r="O23" s="275"/>
      <c r="P23" s="276"/>
      <c r="Q23" s="66"/>
      <c r="R23" s="66"/>
    </row>
    <row r="24" spans="1:18" ht="13.5" thickBot="1">
      <c r="A24" s="289"/>
      <c r="B24" s="290"/>
      <c r="C24" s="290"/>
      <c r="D24" s="291"/>
      <c r="E24" s="42">
        <v>2009</v>
      </c>
      <c r="F24" s="43">
        <v>2010</v>
      </c>
      <c r="G24" s="43">
        <v>2011</v>
      </c>
      <c r="H24" s="43">
        <v>2009</v>
      </c>
      <c r="I24" s="43">
        <v>2010</v>
      </c>
      <c r="J24" s="43">
        <v>2011</v>
      </c>
      <c r="K24" s="43">
        <v>2009</v>
      </c>
      <c r="L24" s="43">
        <v>2010</v>
      </c>
      <c r="M24" s="109">
        <v>2011</v>
      </c>
      <c r="N24" s="42">
        <v>2009</v>
      </c>
      <c r="O24" s="43">
        <v>2010</v>
      </c>
      <c r="P24" s="67">
        <v>2011</v>
      </c>
      <c r="Q24" s="66"/>
      <c r="R24" s="66"/>
    </row>
    <row r="25" spans="1:18" ht="13.5" customHeight="1" thickBot="1">
      <c r="A25" s="90" t="s">
        <v>4</v>
      </c>
      <c r="B25" s="91"/>
      <c r="C25" s="91"/>
      <c r="D25" s="92"/>
      <c r="E25" s="131">
        <v>137.84882372340994</v>
      </c>
      <c r="F25" s="129">
        <v>168.12715179599564</v>
      </c>
      <c r="G25" s="129">
        <f>Vzor!H43</f>
        <v>147.9142889764251</v>
      </c>
      <c r="H25" s="129">
        <v>170.04905880896703</v>
      </c>
      <c r="I25" s="129">
        <v>202.937427899681</v>
      </c>
      <c r="J25" s="129">
        <f>Vzor!I43</f>
        <v>150.52449107919153</v>
      </c>
      <c r="K25" s="129">
        <v>0</v>
      </c>
      <c r="L25" s="129">
        <v>1.9658886894075405</v>
      </c>
      <c r="M25" s="130">
        <f>Vzor!J43</f>
        <v>0</v>
      </c>
      <c r="N25" s="131">
        <f aca="true" t="shared" si="2" ref="N25:P34">(E25*E$3+H25*H$3+K25*K$3)/(E$3+H$3+K$3)</f>
        <v>137.96281408406298</v>
      </c>
      <c r="O25" s="129">
        <f t="shared" si="2"/>
        <v>168.24622392283445</v>
      </c>
      <c r="P25" s="132">
        <f t="shared" si="2"/>
        <v>147.91253061665637</v>
      </c>
      <c r="Q25" s="66"/>
      <c r="R25" s="66"/>
    </row>
    <row r="26" spans="1:18" ht="13.5" thickTop="1">
      <c r="A26" s="93" t="s">
        <v>5</v>
      </c>
      <c r="B26" s="94"/>
      <c r="C26" s="94"/>
      <c r="D26" s="95"/>
      <c r="E26" s="133">
        <v>282.83918338791716</v>
      </c>
      <c r="F26" s="134">
        <v>155.57060484926782</v>
      </c>
      <c r="G26" s="134">
        <f>G27+G32+G33+G34</f>
        <v>148.74707607569997</v>
      </c>
      <c r="H26" s="134">
        <v>285.2033115523009</v>
      </c>
      <c r="I26" s="134">
        <v>179.75433784121958</v>
      </c>
      <c r="J26" s="134">
        <f>J27+J32+J33+J34</f>
        <v>160.49909685897788</v>
      </c>
      <c r="K26" s="134">
        <v>0.9185021933920705</v>
      </c>
      <c r="L26" s="134">
        <v>1.4236624768402153</v>
      </c>
      <c r="M26" s="135">
        <f>M27+M32+M33+M34</f>
        <v>14.167475407944346</v>
      </c>
      <c r="N26" s="136">
        <f t="shared" si="2"/>
        <v>282.8124442835308</v>
      </c>
      <c r="O26" s="137">
        <f t="shared" si="2"/>
        <v>155.64722053333455</v>
      </c>
      <c r="P26" s="138">
        <f t="shared" si="2"/>
        <v>148.78366701261683</v>
      </c>
      <c r="Q26" s="66"/>
      <c r="R26" s="66"/>
    </row>
    <row r="27" spans="1:18" ht="12.75">
      <c r="A27" s="96"/>
      <c r="B27" s="97" t="s">
        <v>6</v>
      </c>
      <c r="C27" s="97"/>
      <c r="D27" s="98"/>
      <c r="E27" s="139">
        <v>281.8187161208751</v>
      </c>
      <c r="F27" s="140">
        <v>154.03943849551885</v>
      </c>
      <c r="G27" s="140">
        <f>G28+G31</f>
        <v>144.96520417630597</v>
      </c>
      <c r="H27" s="140">
        <v>283.96815794647574</v>
      </c>
      <c r="I27" s="140">
        <v>179.3980433036288</v>
      </c>
      <c r="J27" s="140">
        <f>J28+J31</f>
        <v>157.19116941319172</v>
      </c>
      <c r="K27" s="140">
        <v>0.676211454185022</v>
      </c>
      <c r="L27" s="140">
        <v>1.4236624768402153</v>
      </c>
      <c r="M27" s="141">
        <f>M28+M31</f>
        <v>12.792475412674076</v>
      </c>
      <c r="N27" s="139">
        <f t="shared" si="2"/>
        <v>281.7911988175752</v>
      </c>
      <c r="O27" s="140">
        <f t="shared" si="2"/>
        <v>154.12119930884552</v>
      </c>
      <c r="P27" s="142">
        <f t="shared" si="2"/>
        <v>145.00392696963485</v>
      </c>
      <c r="Q27" s="66"/>
      <c r="R27" s="66"/>
    </row>
    <row r="28" spans="1:18" ht="12.75">
      <c r="A28" s="99"/>
      <c r="B28" s="100"/>
      <c r="C28" s="97" t="s">
        <v>7</v>
      </c>
      <c r="D28" s="98"/>
      <c r="E28" s="139">
        <v>225.27063430748635</v>
      </c>
      <c r="F28" s="140">
        <v>140.513486130308</v>
      </c>
      <c r="G28" s="140">
        <f>G29+G30</f>
        <v>132.44352629300192</v>
      </c>
      <c r="H28" s="140">
        <v>218.01828697173548</v>
      </c>
      <c r="I28" s="140">
        <v>163.25992542810997</v>
      </c>
      <c r="J28" s="140">
        <f>J29+J30</f>
        <v>139.6613979762154</v>
      </c>
      <c r="K28" s="140">
        <v>0.5061691638385903</v>
      </c>
      <c r="L28" s="140">
        <v>1.3662477551166965</v>
      </c>
      <c r="M28" s="141">
        <f>M29+M30</f>
        <v>7.738421355917318</v>
      </c>
      <c r="N28" s="139">
        <f t="shared" si="2"/>
        <v>225.211917609595</v>
      </c>
      <c r="O28" s="140">
        <f t="shared" si="2"/>
        <v>140.5864694996221</v>
      </c>
      <c r="P28" s="142">
        <f t="shared" si="2"/>
        <v>132.46247781666375</v>
      </c>
      <c r="Q28" s="66"/>
      <c r="R28" s="66"/>
    </row>
    <row r="29" spans="1:18" ht="12.75">
      <c r="A29" s="99"/>
      <c r="B29" s="101"/>
      <c r="C29" s="100"/>
      <c r="D29" s="98" t="s">
        <v>0</v>
      </c>
      <c r="E29" s="139">
        <v>67.24369098299644</v>
      </c>
      <c r="F29" s="143">
        <v>109.1215745867044</v>
      </c>
      <c r="G29" s="143">
        <f>Vzor!H40</f>
        <v>128.81142615382015</v>
      </c>
      <c r="H29" s="140">
        <v>78.42375199973492</v>
      </c>
      <c r="I29" s="141">
        <v>121.32874116093656</v>
      </c>
      <c r="J29" s="141">
        <f>Vzor!I40</f>
        <v>137.323316962556</v>
      </c>
      <c r="K29" s="140">
        <v>0.20220440480775334</v>
      </c>
      <c r="L29" s="140">
        <v>0.5906642721723518</v>
      </c>
      <c r="M29" s="144">
        <f>Vzor!J40</f>
        <v>6.962837872972973</v>
      </c>
      <c r="N29" s="139">
        <f t="shared" si="2"/>
        <v>67.2807914889992</v>
      </c>
      <c r="O29" s="140">
        <f t="shared" si="2"/>
        <v>109.15540060082617</v>
      </c>
      <c r="P29" s="142">
        <f t="shared" si="2"/>
        <v>128.83588716007628</v>
      </c>
      <c r="Q29" s="66"/>
      <c r="R29" s="66"/>
    </row>
    <row r="30" spans="1:18" ht="12.75">
      <c r="A30" s="99"/>
      <c r="B30" s="101"/>
      <c r="C30" s="102"/>
      <c r="D30" s="95" t="s">
        <v>1</v>
      </c>
      <c r="E30" s="139">
        <v>158.0269433244899</v>
      </c>
      <c r="F30" s="143">
        <v>31.391911543603598</v>
      </c>
      <c r="G30" s="143">
        <v>3.6321001391817815</v>
      </c>
      <c r="H30" s="140">
        <v>139.59453497200056</v>
      </c>
      <c r="I30" s="141">
        <v>41.93118426717339</v>
      </c>
      <c r="J30" s="141">
        <v>2.338081013659418</v>
      </c>
      <c r="K30" s="140">
        <v>0.303964759030837</v>
      </c>
      <c r="L30" s="140">
        <v>0.7755834829443446</v>
      </c>
      <c r="M30" s="144">
        <v>0.7755834829443446</v>
      </c>
      <c r="N30" s="139">
        <f t="shared" si="2"/>
        <v>157.9311261205958</v>
      </c>
      <c r="O30" s="140">
        <f t="shared" si="2"/>
        <v>31.431068898795935</v>
      </c>
      <c r="P30" s="142">
        <f t="shared" si="2"/>
        <v>3.62659065658745</v>
      </c>
      <c r="Q30" s="66"/>
      <c r="R30" s="66"/>
    </row>
    <row r="31" spans="1:18" ht="12.75">
      <c r="A31" s="99"/>
      <c r="B31" s="102"/>
      <c r="C31" s="94" t="s">
        <v>70</v>
      </c>
      <c r="D31" s="95"/>
      <c r="E31" s="139">
        <v>56.548081813388755</v>
      </c>
      <c r="F31" s="143">
        <v>13.525952365210859</v>
      </c>
      <c r="G31" s="143">
        <f>Vzor!H41</f>
        <v>12.52167788330406</v>
      </c>
      <c r="H31" s="140">
        <v>65.94987097474026</v>
      </c>
      <c r="I31" s="141">
        <v>16.138117875518834</v>
      </c>
      <c r="J31" s="141">
        <f>Vzor!I41</f>
        <v>17.52977143697631</v>
      </c>
      <c r="K31" s="140">
        <v>0.17004229034643173</v>
      </c>
      <c r="L31" s="140">
        <v>0.05741472172351885</v>
      </c>
      <c r="M31" s="144">
        <f>Vzor!J41</f>
        <v>5.054054056756757</v>
      </c>
      <c r="N31" s="139">
        <f t="shared" si="2"/>
        <v>56.579281207980195</v>
      </c>
      <c r="O31" s="140">
        <f t="shared" si="2"/>
        <v>13.53472980922343</v>
      </c>
      <c r="P31" s="142">
        <f t="shared" si="2"/>
        <v>12.541449152971131</v>
      </c>
      <c r="Q31" s="66"/>
      <c r="R31" s="66"/>
    </row>
    <row r="32" spans="1:18" ht="12.75">
      <c r="A32" s="99"/>
      <c r="B32" s="97" t="s">
        <v>8</v>
      </c>
      <c r="C32" s="97"/>
      <c r="D32" s="98"/>
      <c r="E32" s="139">
        <v>0.1994885946225118</v>
      </c>
      <c r="F32" s="143">
        <v>1.4819238314177356</v>
      </c>
      <c r="G32" s="143">
        <v>0.37334330537743365</v>
      </c>
      <c r="H32" s="140">
        <v>0.37091198391491725</v>
      </c>
      <c r="I32" s="141">
        <v>0.31340346185273155</v>
      </c>
      <c r="J32" s="141">
        <v>0.16681720357118043</v>
      </c>
      <c r="K32" s="140">
        <v>0</v>
      </c>
      <c r="L32" s="140">
        <v>0</v>
      </c>
      <c r="M32" s="144">
        <v>0</v>
      </c>
      <c r="N32" s="139">
        <f t="shared" si="2"/>
        <v>0.20016446619067457</v>
      </c>
      <c r="O32" s="140">
        <f t="shared" si="2"/>
        <v>1.4768129801738727</v>
      </c>
      <c r="P32" s="142">
        <f t="shared" si="2"/>
        <v>0.37247090413982015</v>
      </c>
      <c r="Q32" s="66"/>
      <c r="R32" s="66"/>
    </row>
    <row r="33" spans="1:18" ht="12.75">
      <c r="A33" s="99"/>
      <c r="B33" s="97" t="s">
        <v>9</v>
      </c>
      <c r="C33" s="97"/>
      <c r="D33" s="98"/>
      <c r="E33" s="139">
        <v>0</v>
      </c>
      <c r="F33" s="143">
        <v>0</v>
      </c>
      <c r="G33" s="143">
        <v>0</v>
      </c>
      <c r="H33" s="140">
        <v>0</v>
      </c>
      <c r="I33" s="141">
        <v>0</v>
      </c>
      <c r="J33" s="141">
        <v>0</v>
      </c>
      <c r="K33" s="140">
        <v>0</v>
      </c>
      <c r="L33" s="140">
        <v>0</v>
      </c>
      <c r="M33" s="144">
        <v>0</v>
      </c>
      <c r="N33" s="139">
        <f t="shared" si="2"/>
        <v>0</v>
      </c>
      <c r="O33" s="140">
        <f t="shared" si="2"/>
        <v>0</v>
      </c>
      <c r="P33" s="142">
        <f t="shared" si="2"/>
        <v>0</v>
      </c>
      <c r="Q33" s="66"/>
      <c r="R33" s="66"/>
    </row>
    <row r="34" spans="1:18" ht="13.5" thickBot="1">
      <c r="A34" s="103"/>
      <c r="B34" s="104" t="s">
        <v>2</v>
      </c>
      <c r="C34" s="104"/>
      <c r="D34" s="105"/>
      <c r="E34" s="153">
        <v>0.8209786724195726</v>
      </c>
      <c r="F34" s="145">
        <v>0.04924252233123281</v>
      </c>
      <c r="G34" s="145">
        <v>3.4085285940165617</v>
      </c>
      <c r="H34" s="146">
        <v>0.8642416219101905</v>
      </c>
      <c r="I34" s="147">
        <v>0.042891075738038686</v>
      </c>
      <c r="J34" s="147">
        <v>3.1411102422149657</v>
      </c>
      <c r="K34" s="146">
        <v>0.24229073920704844</v>
      </c>
      <c r="L34" s="146">
        <v>0</v>
      </c>
      <c r="M34" s="148">
        <v>1.3749999952702703</v>
      </c>
      <c r="N34" s="149">
        <f t="shared" si="2"/>
        <v>0.8210809997649344</v>
      </c>
      <c r="O34" s="146">
        <f t="shared" si="2"/>
        <v>0.04920824431515008</v>
      </c>
      <c r="P34" s="150">
        <f t="shared" si="2"/>
        <v>3.407269138842152</v>
      </c>
      <c r="Q34" s="66"/>
      <c r="R34" s="66"/>
    </row>
    <row r="35" spans="1:18" ht="13.5" thickBot="1">
      <c r="A35" s="104"/>
      <c r="B35" s="87" t="s">
        <v>53</v>
      </c>
      <c r="C35" s="88"/>
      <c r="D35" s="88"/>
      <c r="E35" s="151">
        <f>E32+E33+E34+E30</f>
        <v>159.04741059153199</v>
      </c>
      <c r="F35" s="151">
        <f>F32+F33+F34+F30</f>
        <v>32.92307789735256</v>
      </c>
      <c r="G35" s="152">
        <f>G32+G33+G34+G30</f>
        <v>7.413972038575777</v>
      </c>
      <c r="H35" s="69"/>
      <c r="I35" s="69"/>
      <c r="J35" s="69"/>
      <c r="K35" s="69"/>
      <c r="L35" s="69"/>
      <c r="M35" s="69"/>
      <c r="N35" s="69"/>
      <c r="O35" s="69"/>
      <c r="P35" s="69"/>
      <c r="Q35" s="66"/>
      <c r="R35" s="66"/>
    </row>
    <row r="36" spans="1:18" ht="13.5" thickBot="1">
      <c r="A36" s="89"/>
      <c r="B36" s="89"/>
      <c r="C36" s="89"/>
      <c r="D36" s="89"/>
      <c r="Q36" s="66"/>
      <c r="R36" s="66"/>
    </row>
    <row r="37" spans="1:18" ht="12.75" customHeight="1">
      <c r="A37" s="283" t="s">
        <v>3</v>
      </c>
      <c r="B37" s="284"/>
      <c r="C37" s="284"/>
      <c r="D37" s="285"/>
      <c r="E37" s="198" t="s">
        <v>26</v>
      </c>
      <c r="F37" s="196"/>
      <c r="G37" s="196"/>
      <c r="H37" s="196"/>
      <c r="I37" s="196"/>
      <c r="J37" s="196"/>
      <c r="K37" s="196"/>
      <c r="L37" s="196"/>
      <c r="M37" s="196"/>
      <c r="N37" s="237" t="s">
        <v>27</v>
      </c>
      <c r="O37" s="238"/>
      <c r="P37" s="239"/>
      <c r="Q37" s="66"/>
      <c r="R37" s="66"/>
    </row>
    <row r="38" spans="1:18" ht="12.75">
      <c r="A38" s="286"/>
      <c r="B38" s="287"/>
      <c r="C38" s="287"/>
      <c r="D38" s="288"/>
      <c r="E38" s="280" t="s">
        <v>10</v>
      </c>
      <c r="F38" s="266"/>
      <c r="G38" s="281"/>
      <c r="H38" s="282" t="s">
        <v>11</v>
      </c>
      <c r="I38" s="266"/>
      <c r="J38" s="281"/>
      <c r="K38" s="282" t="s">
        <v>12</v>
      </c>
      <c r="L38" s="266"/>
      <c r="M38" s="266"/>
      <c r="N38" s="262" t="s">
        <v>28</v>
      </c>
      <c r="O38" s="263"/>
      <c r="P38" s="264"/>
      <c r="Q38" s="66"/>
      <c r="R38" s="66"/>
    </row>
    <row r="39" spans="1:18" ht="14.25">
      <c r="A39" s="286"/>
      <c r="B39" s="287"/>
      <c r="C39" s="287"/>
      <c r="D39" s="288"/>
      <c r="E39" s="265" t="s">
        <v>66</v>
      </c>
      <c r="F39" s="266"/>
      <c r="G39" s="281"/>
      <c r="H39" s="297" t="s">
        <v>67</v>
      </c>
      <c r="I39" s="266"/>
      <c r="J39" s="281"/>
      <c r="K39" s="297" t="s">
        <v>68</v>
      </c>
      <c r="L39" s="266"/>
      <c r="M39" s="266"/>
      <c r="N39" s="265" t="s">
        <v>69</v>
      </c>
      <c r="O39" s="266"/>
      <c r="P39" s="267"/>
      <c r="Q39" s="66"/>
      <c r="R39" s="66"/>
    </row>
    <row r="40" spans="1:18" ht="13.5" thickBot="1">
      <c r="A40" s="289"/>
      <c r="B40" s="290"/>
      <c r="C40" s="290"/>
      <c r="D40" s="291"/>
      <c r="E40" s="42">
        <v>2009</v>
      </c>
      <c r="F40" s="43">
        <v>2010</v>
      </c>
      <c r="G40" s="43">
        <v>2011</v>
      </c>
      <c r="H40" s="43">
        <v>2009</v>
      </c>
      <c r="I40" s="43">
        <v>2010</v>
      </c>
      <c r="J40" s="43">
        <v>2011</v>
      </c>
      <c r="K40" s="43">
        <v>2009</v>
      </c>
      <c r="L40" s="43">
        <v>2010</v>
      </c>
      <c r="M40" s="109">
        <v>2011</v>
      </c>
      <c r="N40" s="42">
        <v>2009</v>
      </c>
      <c r="O40" s="43">
        <v>2010</v>
      </c>
      <c r="P40" s="67">
        <v>2011</v>
      </c>
      <c r="Q40" s="66"/>
      <c r="R40" s="66"/>
    </row>
    <row r="41" spans="1:18" ht="13.5" customHeight="1" thickBot="1">
      <c r="A41" s="14" t="s">
        <v>4</v>
      </c>
      <c r="B41" s="15"/>
      <c r="C41" s="15"/>
      <c r="D41" s="16"/>
      <c r="E41" s="131">
        <f aca="true" t="shared" si="3" ref="E41:E50">E25/E9</f>
        <v>242.80324047456648</v>
      </c>
      <c r="F41" s="129">
        <f>F25/F9</f>
        <v>258.16569988766787</v>
      </c>
      <c r="G41" s="129">
        <f aca="true" t="shared" si="4" ref="G41:G50">IF(G9,G25/G9,0)</f>
        <v>273.2300849701405</v>
      </c>
      <c r="H41" s="129">
        <f aca="true" t="shared" si="5" ref="H41:H50">H25/H9</f>
        <v>275.85991881211095</v>
      </c>
      <c r="I41" s="129">
        <f>I25/I9</f>
        <v>294.7543617645934</v>
      </c>
      <c r="J41" s="129">
        <f>IF(J9,J25/J9,0)</f>
        <v>294.2413418583192</v>
      </c>
      <c r="K41" s="129">
        <f>IF(K9,K25/K9,0)</f>
        <v>0</v>
      </c>
      <c r="L41" s="129">
        <f>IF(L9,L25/L9,0)</f>
        <v>547.5</v>
      </c>
      <c r="M41" s="130">
        <f>IF(M9,M25/M9,0)</f>
        <v>0</v>
      </c>
      <c r="N41" s="131">
        <f>N25/N9</f>
        <v>242.95011409145593</v>
      </c>
      <c r="O41" s="129">
        <f>O25/O9</f>
        <v>258.3273852727042</v>
      </c>
      <c r="P41" s="132">
        <f aca="true" t="shared" si="6" ref="P41:P50">IF(P9,P25/P9,0)</f>
        <v>273.31097520175786</v>
      </c>
      <c r="Q41" s="66"/>
      <c r="R41" s="66"/>
    </row>
    <row r="42" spans="1:18" ht="13.5" thickTop="1">
      <c r="A42" s="13" t="s">
        <v>5</v>
      </c>
      <c r="B42" s="6"/>
      <c r="C42" s="6"/>
      <c r="D42" s="7"/>
      <c r="E42" s="136">
        <f t="shared" si="3"/>
        <v>113.9728490730005</v>
      </c>
      <c r="F42" s="137">
        <f aca="true" t="shared" si="7" ref="F42:N42">F26/F10</f>
        <v>70.00963219514385</v>
      </c>
      <c r="G42" s="137">
        <f t="shared" si="4"/>
        <v>63.74927996729078</v>
      </c>
      <c r="H42" s="137">
        <f t="shared" si="5"/>
        <v>99.40965861438227</v>
      </c>
      <c r="I42" s="137">
        <f t="shared" si="7"/>
        <v>68.60443866790226</v>
      </c>
      <c r="J42" s="137">
        <f aca="true" t="shared" si="8" ref="J42:J50">IF(J10,J26/J10,0)</f>
        <v>56.97951509770777</v>
      </c>
      <c r="K42" s="137">
        <f aca="true" t="shared" si="9" ref="K42:K47">K26/K10</f>
        <v>10.692307584615385</v>
      </c>
      <c r="L42" s="137">
        <f t="shared" si="7"/>
        <v>24.029696957575755</v>
      </c>
      <c r="M42" s="137">
        <f aca="true" t="shared" si="10" ref="M42:M47">IF(M10,M26/M10,0)</f>
        <v>102.28226148174456</v>
      </c>
      <c r="N42" s="136">
        <f t="shared" si="7"/>
        <v>113.90351197896328</v>
      </c>
      <c r="O42" s="137">
        <f aca="true" t="shared" si="11" ref="O42:O48">O26/O10</f>
        <v>70.00252765217647</v>
      </c>
      <c r="P42" s="138">
        <f t="shared" si="6"/>
        <v>63.71621230689351</v>
      </c>
      <c r="Q42" s="66"/>
      <c r="R42" s="66"/>
    </row>
    <row r="43" spans="1:18" ht="12.75">
      <c r="A43" s="8"/>
      <c r="B43" s="4" t="s">
        <v>6</v>
      </c>
      <c r="C43" s="4"/>
      <c r="D43" s="5"/>
      <c r="E43" s="139">
        <f t="shared" si="3"/>
        <v>117.54906164475128</v>
      </c>
      <c r="F43" s="143">
        <f aca="true" t="shared" si="12" ref="F43:N43">F27/F11</f>
        <v>69.55334878946405</v>
      </c>
      <c r="G43" s="140">
        <f t="shared" si="4"/>
        <v>65.82067516283719</v>
      </c>
      <c r="H43" s="141">
        <f t="shared" si="5"/>
        <v>102.24929092228366</v>
      </c>
      <c r="I43" s="141">
        <f t="shared" si="12"/>
        <v>68.61774914544104</v>
      </c>
      <c r="J43" s="140">
        <f t="shared" si="8"/>
        <v>58.91956825344588</v>
      </c>
      <c r="K43" s="140">
        <f t="shared" si="9"/>
        <v>18.058823541176473</v>
      </c>
      <c r="L43" s="140">
        <f t="shared" si="12"/>
        <v>24.029696957575755</v>
      </c>
      <c r="M43" s="140">
        <f t="shared" si="10"/>
        <v>130.57147317763884</v>
      </c>
      <c r="N43" s="139">
        <f t="shared" si="12"/>
        <v>117.47635716196685</v>
      </c>
      <c r="O43" s="140">
        <f t="shared" si="11"/>
        <v>69.54854977484858</v>
      </c>
      <c r="P43" s="142">
        <f t="shared" si="6"/>
        <v>65.78689614211959</v>
      </c>
      <c r="Q43" s="66"/>
      <c r="R43" s="66"/>
    </row>
    <row r="44" spans="1:18" ht="12.75">
      <c r="A44" s="9"/>
      <c r="B44" s="11"/>
      <c r="C44" s="4" t="s">
        <v>7</v>
      </c>
      <c r="D44" s="5"/>
      <c r="E44" s="139">
        <f t="shared" si="3"/>
        <v>137.59177608982532</v>
      </c>
      <c r="F44" s="143">
        <f aca="true" t="shared" si="13" ref="F44:N44">F28/F12</f>
        <v>70.25071755464485</v>
      </c>
      <c r="G44" s="140">
        <f t="shared" si="4"/>
        <v>65.48511903231659</v>
      </c>
      <c r="H44" s="141">
        <f t="shared" si="5"/>
        <v>113.69032853831166</v>
      </c>
      <c r="I44" s="141">
        <f t="shared" si="13"/>
        <v>69.75685788967118</v>
      </c>
      <c r="J44" s="140">
        <f t="shared" si="8"/>
        <v>58.375098041866366</v>
      </c>
      <c r="K44" s="154">
        <f t="shared" si="9"/>
        <v>19.16843645015807</v>
      </c>
      <c r="L44" s="154">
        <f t="shared" si="13"/>
        <v>26.241379296551724</v>
      </c>
      <c r="M44" s="140">
        <f t="shared" si="10"/>
        <v>95.44053005631358</v>
      </c>
      <c r="N44" s="139">
        <f t="shared" si="13"/>
        <v>137.47701087134885</v>
      </c>
      <c r="O44" s="140">
        <f t="shared" si="11"/>
        <v>70.24812641287957</v>
      </c>
      <c r="P44" s="142">
        <f t="shared" si="6"/>
        <v>65.45098761663968</v>
      </c>
      <c r="Q44" s="66"/>
      <c r="R44" s="66"/>
    </row>
    <row r="45" spans="1:18" ht="12.75">
      <c r="A45" s="9"/>
      <c r="B45" s="12"/>
      <c r="C45" s="11"/>
      <c r="D45" s="5" t="s">
        <v>0</v>
      </c>
      <c r="E45" s="139">
        <f t="shared" si="3"/>
        <v>55.49022045454284</v>
      </c>
      <c r="F45" s="143">
        <f aca="true" t="shared" si="14" ref="F45:N45">F29/F13</f>
        <v>59.63331748722582</v>
      </c>
      <c r="G45" s="140">
        <f t="shared" si="4"/>
        <v>64.16380985034353</v>
      </c>
      <c r="H45" s="141">
        <f t="shared" si="5"/>
        <v>57.236364515185294</v>
      </c>
      <c r="I45" s="141">
        <f t="shared" si="14"/>
        <v>57.84382182050668</v>
      </c>
      <c r="J45" s="140">
        <f t="shared" si="8"/>
        <v>57.804068114586855</v>
      </c>
      <c r="K45" s="140">
        <f t="shared" si="9"/>
        <v>11.491619175404644</v>
      </c>
      <c r="L45" s="140">
        <f t="shared" si="14"/>
        <v>16.449999979999998</v>
      </c>
      <c r="M45" s="140">
        <f t="shared" si="10"/>
        <v>85.87500043333334</v>
      </c>
      <c r="N45" s="139">
        <f t="shared" si="14"/>
        <v>55.49821566076857</v>
      </c>
      <c r="O45" s="140">
        <f t="shared" si="11"/>
        <v>59.62462652510006</v>
      </c>
      <c r="P45" s="142">
        <f t="shared" si="6"/>
        <v>64.13325231337033</v>
      </c>
      <c r="Q45" s="66"/>
      <c r="R45" s="66"/>
    </row>
    <row r="46" spans="1:18" ht="12.75">
      <c r="A46" s="9"/>
      <c r="B46" s="12"/>
      <c r="C46" s="3"/>
      <c r="D46" s="7" t="s">
        <v>1</v>
      </c>
      <c r="E46" s="139">
        <f t="shared" si="3"/>
        <v>371.4544418723502</v>
      </c>
      <c r="F46" s="143">
        <f aca="true" t="shared" si="15" ref="F46:N46">F30/F14</f>
        <v>184.33779981830196</v>
      </c>
      <c r="G46" s="140">
        <f t="shared" si="4"/>
        <v>242.82177409091392</v>
      </c>
      <c r="H46" s="141">
        <f t="shared" si="5"/>
        <v>254.978032009548</v>
      </c>
      <c r="I46" s="141">
        <f t="shared" si="15"/>
        <v>172.63369661268507</v>
      </c>
      <c r="J46" s="140">
        <f t="shared" si="8"/>
        <v>139.05785136198347</v>
      </c>
      <c r="K46" s="154">
        <f t="shared" si="9"/>
        <v>34.50000014999999</v>
      </c>
      <c r="L46" s="154">
        <f t="shared" si="15"/>
        <v>48</v>
      </c>
      <c r="M46" s="140">
        <f t="shared" si="10"/>
        <v>0</v>
      </c>
      <c r="N46" s="139">
        <f t="shared" si="15"/>
        <v>370.84067315507144</v>
      </c>
      <c r="O46" s="140">
        <f t="shared" si="11"/>
        <v>184.26620265659523</v>
      </c>
      <c r="P46" s="142">
        <f t="shared" si="6"/>
        <v>242.35127702022106</v>
      </c>
      <c r="Q46" s="66"/>
      <c r="R46" s="66"/>
    </row>
    <row r="47" spans="1:18" ht="12.75">
      <c r="A47" s="9"/>
      <c r="B47" s="3"/>
      <c r="C47" s="6" t="s">
        <v>70</v>
      </c>
      <c r="D47" s="7"/>
      <c r="E47" s="139">
        <f t="shared" si="3"/>
        <v>74.3841301982574</v>
      </c>
      <c r="F47" s="143">
        <f aca="true" t="shared" si="16" ref="F47:N47">F31/F15</f>
        <v>63.051222591744725</v>
      </c>
      <c r="G47" s="140">
        <f t="shared" si="4"/>
        <v>69.5925154848989</v>
      </c>
      <c r="H47" s="141">
        <f t="shared" si="5"/>
        <v>76.7248202529697</v>
      </c>
      <c r="I47" s="141">
        <f t="shared" si="16"/>
        <v>58.8893429657677</v>
      </c>
      <c r="J47" s="140">
        <f t="shared" si="8"/>
        <v>63.64934417063573</v>
      </c>
      <c r="K47" s="140">
        <f t="shared" si="9"/>
        <v>15.404409820868004</v>
      </c>
      <c r="L47" s="140">
        <f t="shared" si="16"/>
        <v>7.995</v>
      </c>
      <c r="M47" s="140">
        <f t="shared" si="10"/>
        <v>299.20000016</v>
      </c>
      <c r="N47" s="139">
        <f t="shared" si="16"/>
        <v>74.39484769867434</v>
      </c>
      <c r="O47" s="140">
        <f t="shared" si="11"/>
        <v>63.02876466293616</v>
      </c>
      <c r="P47" s="142">
        <f t="shared" si="6"/>
        <v>69.55734424239846</v>
      </c>
      <c r="Q47" s="66"/>
      <c r="R47" s="66"/>
    </row>
    <row r="48" spans="1:18" ht="12.75">
      <c r="A48" s="9"/>
      <c r="B48" s="4" t="s">
        <v>8</v>
      </c>
      <c r="C48" s="4"/>
      <c r="D48" s="5"/>
      <c r="E48" s="139">
        <f t="shared" si="3"/>
        <v>75.63589210763732</v>
      </c>
      <c r="F48" s="140">
        <f>F32/F16</f>
        <v>227.18779719043775</v>
      </c>
      <c r="G48" s="140">
        <f t="shared" si="4"/>
        <v>162.39031035619826</v>
      </c>
      <c r="H48" s="140">
        <f t="shared" si="5"/>
        <v>118.57644001333333</v>
      </c>
      <c r="I48" s="140">
        <f>I32/I16</f>
        <v>63.26027411506848</v>
      </c>
      <c r="J48" s="140">
        <f t="shared" si="8"/>
        <v>34.30000015714286</v>
      </c>
      <c r="K48" s="140">
        <f aca="true" t="shared" si="17" ref="K48:M50">IF(K16,K32/K16,0)</f>
        <v>0</v>
      </c>
      <c r="L48" s="140">
        <f t="shared" si="17"/>
        <v>0</v>
      </c>
      <c r="M48" s="144">
        <f t="shared" si="17"/>
        <v>0</v>
      </c>
      <c r="N48" s="139">
        <f>N32/N16</f>
        <v>75.84420653796896</v>
      </c>
      <c r="O48" s="140">
        <f t="shared" si="11"/>
        <v>226.66755072558684</v>
      </c>
      <c r="P48" s="142">
        <f t="shared" si="6"/>
        <v>161.29163106273742</v>
      </c>
      <c r="Q48" s="66"/>
      <c r="R48" s="66"/>
    </row>
    <row r="49" spans="1:18" ht="12.75">
      <c r="A49" s="9"/>
      <c r="B49" s="4" t="s">
        <v>9</v>
      </c>
      <c r="C49" s="4"/>
      <c r="D49" s="5"/>
      <c r="E49" s="139">
        <f>IF(E17,E33/E17,0)</f>
        <v>0</v>
      </c>
      <c r="F49" s="140">
        <f>IF(F17,F33/F17,0)</f>
        <v>0</v>
      </c>
      <c r="G49" s="143">
        <f t="shared" si="4"/>
        <v>0</v>
      </c>
      <c r="H49" s="140">
        <f>IF(H17,H33/H17,0)</f>
        <v>0</v>
      </c>
      <c r="I49" s="140">
        <f>IF(I17,I33/I17,0)</f>
        <v>0</v>
      </c>
      <c r="J49" s="140">
        <f t="shared" si="8"/>
        <v>0</v>
      </c>
      <c r="K49" s="140">
        <f t="shared" si="17"/>
        <v>0</v>
      </c>
      <c r="L49" s="140">
        <f t="shared" si="17"/>
        <v>0</v>
      </c>
      <c r="M49" s="142">
        <f t="shared" si="17"/>
        <v>0</v>
      </c>
      <c r="N49" s="143">
        <f>IF(N17,N33/N17,0)</f>
        <v>0</v>
      </c>
      <c r="O49" s="140">
        <f>IF(O17,O33/O17,0)</f>
        <v>0</v>
      </c>
      <c r="P49" s="142">
        <f t="shared" si="6"/>
        <v>0</v>
      </c>
      <c r="Q49" s="66"/>
      <c r="R49" s="66"/>
    </row>
    <row r="50" spans="1:18" ht="13.5" thickBot="1">
      <c r="A50" s="10"/>
      <c r="B50" s="1" t="s">
        <v>2</v>
      </c>
      <c r="C50" s="1"/>
      <c r="D50" s="2"/>
      <c r="E50" s="149">
        <f t="shared" si="3"/>
        <v>10.068056648315661</v>
      </c>
      <c r="F50" s="155">
        <f>F34/F18</f>
        <v>53.89009965759651</v>
      </c>
      <c r="G50" s="146">
        <f t="shared" si="4"/>
        <v>26.507320752907376</v>
      </c>
      <c r="H50" s="155">
        <f t="shared" si="5"/>
        <v>9.751356841411766</v>
      </c>
      <c r="I50" s="155">
        <f>I34/I18</f>
        <v>57.45454554545455</v>
      </c>
      <c r="J50" s="146">
        <f t="shared" si="8"/>
        <v>21.808972366714904</v>
      </c>
      <c r="K50" s="146">
        <f>IF(K18,K34/K18,0)</f>
        <v>4.999999799999999</v>
      </c>
      <c r="L50" s="146">
        <f>IF(L18,L34/L18,0)</f>
        <v>0</v>
      </c>
      <c r="M50" s="148">
        <f t="shared" si="17"/>
        <v>33.916666549999995</v>
      </c>
      <c r="N50" s="149">
        <f>N34/N18</f>
        <v>10.066259279355823</v>
      </c>
      <c r="O50" s="146">
        <f>O34/O18</f>
        <v>53.90226500192368</v>
      </c>
      <c r="P50" s="150">
        <f t="shared" si="6"/>
        <v>26.486092693493287</v>
      </c>
      <c r="Q50" s="66"/>
      <c r="R50" s="66"/>
    </row>
  </sheetData>
  <sheetProtection/>
  <mergeCells count="36">
    <mergeCell ref="A37:D40"/>
    <mergeCell ref="H38:J38"/>
    <mergeCell ref="K38:M38"/>
    <mergeCell ref="H22:J22"/>
    <mergeCell ref="K22:M22"/>
    <mergeCell ref="H39:J39"/>
    <mergeCell ref="K39:M39"/>
    <mergeCell ref="E39:G39"/>
    <mergeCell ref="E38:G38"/>
    <mergeCell ref="E37:M37"/>
    <mergeCell ref="A5:D8"/>
    <mergeCell ref="A21:D24"/>
    <mergeCell ref="E22:G22"/>
    <mergeCell ref="E23:G23"/>
    <mergeCell ref="E21:M21"/>
    <mergeCell ref="H23:J23"/>
    <mergeCell ref="K23:M23"/>
    <mergeCell ref="E7:G7"/>
    <mergeCell ref="H7:J7"/>
    <mergeCell ref="K7:M7"/>
    <mergeCell ref="H1:J1"/>
    <mergeCell ref="K1:M1"/>
    <mergeCell ref="E5:M5"/>
    <mergeCell ref="E6:G6"/>
    <mergeCell ref="E1:G1"/>
    <mergeCell ref="H6:J6"/>
    <mergeCell ref="K6:M6"/>
    <mergeCell ref="N38:P38"/>
    <mergeCell ref="N39:P39"/>
    <mergeCell ref="N5:P5"/>
    <mergeCell ref="N21:P21"/>
    <mergeCell ref="N37:P37"/>
    <mergeCell ref="N6:P6"/>
    <mergeCell ref="N7:P7"/>
    <mergeCell ref="N22:P22"/>
    <mergeCell ref="N23:P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Šefránek</dc:creator>
  <cp:keywords/>
  <dc:description/>
  <cp:lastModifiedBy>Nosková Veronika</cp:lastModifiedBy>
  <cp:lastPrinted>2011-03-23T11:58:03Z</cp:lastPrinted>
  <dcterms:created xsi:type="dcterms:W3CDTF">2009-08-05T16:06:16Z</dcterms:created>
  <dcterms:modified xsi:type="dcterms:W3CDTF">2021-03-15T06:12:48Z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a8c68a-6b66-4f7f-8bfd-1895343bc663_Enabled">
    <vt:lpwstr>true</vt:lpwstr>
  </property>
  <property fmtid="{D5CDD505-2E9C-101B-9397-08002B2CF9AE}" pid="3" name="MSIP_Label_f1a8c68a-6b66-4f7f-8bfd-1895343bc663_SetDate">
    <vt:lpwstr>2021-03-15T06:12:33Z</vt:lpwstr>
  </property>
  <property fmtid="{D5CDD505-2E9C-101B-9397-08002B2CF9AE}" pid="4" name="MSIP_Label_f1a8c68a-6b66-4f7f-8bfd-1895343bc663_Method">
    <vt:lpwstr>Privileged</vt:lpwstr>
  </property>
  <property fmtid="{D5CDD505-2E9C-101B-9397-08002B2CF9AE}" pid="5" name="MSIP_Label_f1a8c68a-6b66-4f7f-8bfd-1895343bc663_Name">
    <vt:lpwstr>L00022</vt:lpwstr>
  </property>
  <property fmtid="{D5CDD505-2E9C-101B-9397-08002B2CF9AE}" pid="6" name="MSIP_Label_f1a8c68a-6b66-4f7f-8bfd-1895343bc663_SiteId">
    <vt:lpwstr>b233f9e1-5599-4693-9cef-38858fe25406</vt:lpwstr>
  </property>
  <property fmtid="{D5CDD505-2E9C-101B-9397-08002B2CF9AE}" pid="7" name="MSIP_Label_f1a8c68a-6b66-4f7f-8bfd-1895343bc663_ActionId">
    <vt:lpwstr>e108192d-760c-436d-885d-8677509ee47f</vt:lpwstr>
  </property>
  <property fmtid="{D5CDD505-2E9C-101B-9397-08002B2CF9AE}" pid="8" name="MSIP_Label_f1a8c68a-6b66-4f7f-8bfd-1895343bc663_ContentBits">
    <vt:lpwstr>0</vt:lpwstr>
  </property>
  <property fmtid="{D5CDD505-2E9C-101B-9397-08002B2CF9AE}" pid="9" name="DocumentClasification">
    <vt:lpwstr>Veřejné</vt:lpwstr>
  </property>
  <property fmtid="{D5CDD505-2E9C-101B-9397-08002B2CF9AE}" pid="10" name="CEZ_DLP">
    <vt:lpwstr>CEZ:CEZd:D</vt:lpwstr>
  </property>
  <property fmtid="{D5CDD505-2E9C-101B-9397-08002B2CF9AE}" pid="11" name="CEZ_MIPLabelName">
    <vt:lpwstr>Public-CEZd</vt:lpwstr>
  </property>
</Properties>
</file>